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<sst xmlns="http://schemas.openxmlformats.org/spreadsheetml/2006/main" count="139" uniqueCount="139">
  <si>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</si>
  <si>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</si>
  <si>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</si>
  <si>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</si>
  <si>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</si>
  <si>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</si>
  <si>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</si>
  <si>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</si>
  <si>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</si>
  <si>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</si>
  <si>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</si>
  <si>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</si>
  <si>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</si>
  <si>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</si>
  <si>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</si>
  <si>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</si>
  <si>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</si>
  <si>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</si>
  <si>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</si>
  <si>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</si>
  <si>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</si>
  <si>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</si>
  <si>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</si>
  <si>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</si>
  <si>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</si>
  <si>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</si>
  <si>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</si>
  <si>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</si>
  <si>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</si>
  <si>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</si>
  <si>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</si>
  <si>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</si>
  <si>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</si>
  <si>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</si>
  <si>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</si>
  <si>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</si>
  <si>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</si>
  <si>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</si>
  <si>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</si>
  <si>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</si>
  <si>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</si>
  <si>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</si>
  <si>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</si>
  <si>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</si>
  <si>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</si>
  <si>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</si>
  <si>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</si>
  <si>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</si>
  <si>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</si>
  <si>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</si>
  <si>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</si>
  <si>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</si>
  <si>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</si>
  <si>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</si>
  <si>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</si>
  <si>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</si>
  <si>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</si>
  <si>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</si>
  <si>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</si>
  <si>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</si>
  <si>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</si>
  <si>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</si>
  <si>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</si>
  <si>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</si>
  <si>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</si>
  <si>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</si>
  <si>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</si>
  <si>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</si>
  <si>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</si>
  <si>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</si>
  <si>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</si>
  <si>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</si>
  <si>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</si>
  <si>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</si>
  <si>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</si>
  <si>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</si>
  <si>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</si>
  <si>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</si>
  <si>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</si>
  <si>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</si>
  <si>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</si>
  <si>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</si>
  <si>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</si>
  <si>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</si>
  <si>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</si>
  <si>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</si>
  <si>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</si>
  <si>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</si>
  <si>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</si>
  <si>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</si>
  <si>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</si>
  <si>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</si>
  <si>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</si>
  <si>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</si>
  <si>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</si>
  <si>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</si>
  <si>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</si>
  <si>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</si>
  <si>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</si>
  <si>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</si>
  <si>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</si>
  <si>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</si>
  <si>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</si>
  <si>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</si>
  <si>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</si>
  <si>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</si>
  <si>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</si>
  <si>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</si>
  <si>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</si>
  <si>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</si>
  <si>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</si>
  <si>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</si>
  <si>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</si>
  <si>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</si>
  <si>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</si>
  <si>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</si>
  <si>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</si>
  <si>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</si>
  <si>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</si>
  <si>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</si>
  <si>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</si>
  <si>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</si>
  <si>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</si>
  <si>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</si>
  <si>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</si>
  <si>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</si>
  <si>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</si>
  <si>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</si>
  <si>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</si>
  <si>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</si>
  <si>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</si>
  <si>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</si>
  <si>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</si>
  <si>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</si>
  <si>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</si>
  <si>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</si>
  <si>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>OPERAÇÃO 19/04/18 - VENCIMENTO 26/04/18</t>
  </si>
  <si>
    <t>6.3. Revisão de Remuneração pelo Transporte Coletivo ¹</t>
  </si>
  <si>
    <t>¹ Pagamento de combustível não fóssil de abr/18.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</si>
</sst>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593769</v>
      </c>
      <c r="C7" s="9">
        <f t="shared" si="0"/>
        <v>783313</v>
      </c>
      <c r="D7" s="9">
        <f t="shared" si="0"/>
        <v>780659</v>
      </c>
      <c r="E7" s="9">
        <f t="shared" si="0"/>
        <v>537482</v>
      </c>
      <c r="F7" s="9">
        <f t="shared" si="0"/>
        <v>724332</v>
      </c>
      <c r="G7" s="9">
        <f t="shared" si="0"/>
        <v>1223138</v>
      </c>
      <c r="H7" s="9">
        <f t="shared" si="0"/>
        <v>559937</v>
      </c>
      <c r="I7" s="9">
        <f t="shared" si="0"/>
        <v>125959</v>
      </c>
      <c r="J7" s="9">
        <f t="shared" si="0"/>
        <v>331327</v>
      </c>
      <c r="K7" s="9">
        <f t="shared" si="0"/>
        <v>5659916</v>
      </c>
      <c r="L7" s="50"/>
    </row>
    <row r="8" spans="1:11" ht="17.25" customHeight="1">
      <c r="A8" s="10" t="s">
        <v>96</v>
      </c>
      <c r="B8" s="11">
        <f>B9+B12+B16</f>
        <v>282753</v>
      </c>
      <c r="C8" s="11">
        <f aca="true" t="shared" si="1" ref="C8:J8">C9+C12+C16</f>
        <v>382603</v>
      </c>
      <c r="D8" s="11">
        <f t="shared" si="1"/>
        <v>354217</v>
      </c>
      <c r="E8" s="11">
        <f t="shared" si="1"/>
        <v>264122</v>
      </c>
      <c r="F8" s="11">
        <f t="shared" si="1"/>
        <v>340983</v>
      </c>
      <c r="G8" s="11">
        <f t="shared" si="1"/>
        <v>575993</v>
      </c>
      <c r="H8" s="11">
        <f t="shared" si="1"/>
        <v>294232</v>
      </c>
      <c r="I8" s="11">
        <f t="shared" si="1"/>
        <v>56041</v>
      </c>
      <c r="J8" s="11">
        <f t="shared" si="1"/>
        <v>149265</v>
      </c>
      <c r="K8" s="11">
        <f>SUM(B8:J8)</f>
        <v>2700209</v>
      </c>
    </row>
    <row r="9" spans="1:11" ht="17.25" customHeight="1">
      <c r="A9" s="15" t="s">
        <v>16</v>
      </c>
      <c r="B9" s="13">
        <f>+B10+B11</f>
        <v>33318</v>
      </c>
      <c r="C9" s="13">
        <f aca="true" t="shared" si="2" ref="C9:J9">+C10+C11</f>
        <v>48361</v>
      </c>
      <c r="D9" s="13">
        <f t="shared" si="2"/>
        <v>37566</v>
      </c>
      <c r="E9" s="13">
        <f t="shared" si="2"/>
        <v>30930</v>
      </c>
      <c r="F9" s="13">
        <f t="shared" si="2"/>
        <v>34311</v>
      </c>
      <c r="G9" s="13">
        <f t="shared" si="2"/>
        <v>45869</v>
      </c>
      <c r="H9" s="13">
        <f t="shared" si="2"/>
        <v>43327</v>
      </c>
      <c r="I9" s="13">
        <f t="shared" si="2"/>
        <v>7640</v>
      </c>
      <c r="J9" s="13">
        <f t="shared" si="2"/>
        <v>15059</v>
      </c>
      <c r="K9" s="11">
        <f>SUM(B9:J9)</f>
        <v>296381</v>
      </c>
    </row>
    <row r="10" spans="1:11" ht="17.25" customHeight="1">
      <c r="A10" s="29" t="s">
        <v>17</v>
      </c>
      <c r="B10" s="13">
        <v>33318</v>
      </c>
      <c r="C10" s="13">
        <v>48361</v>
      </c>
      <c r="D10" s="13">
        <v>37566</v>
      </c>
      <c r="E10" s="13">
        <v>30930</v>
      </c>
      <c r="F10" s="13">
        <v>34311</v>
      </c>
      <c r="G10" s="13">
        <v>45869</v>
      </c>
      <c r="H10" s="13">
        <v>43327</v>
      </c>
      <c r="I10" s="13">
        <v>7640</v>
      </c>
      <c r="J10" s="13">
        <v>15059</v>
      </c>
      <c r="K10" s="11">
        <f>SUM(B10:J10)</f>
        <v>296381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236356</v>
      </c>
      <c r="C12" s="17">
        <f t="shared" si="3"/>
        <v>315651</v>
      </c>
      <c r="D12" s="17">
        <f t="shared" si="3"/>
        <v>299772</v>
      </c>
      <c r="E12" s="17">
        <f t="shared" si="3"/>
        <v>221089</v>
      </c>
      <c r="F12" s="17">
        <f t="shared" si="3"/>
        <v>287533</v>
      </c>
      <c r="G12" s="17">
        <f t="shared" si="3"/>
        <v>497159</v>
      </c>
      <c r="H12" s="17">
        <f t="shared" si="3"/>
        <v>237482</v>
      </c>
      <c r="I12" s="17">
        <f t="shared" si="3"/>
        <v>45480</v>
      </c>
      <c r="J12" s="17">
        <f t="shared" si="3"/>
        <v>126883</v>
      </c>
      <c r="K12" s="11">
        <f aca="true" t="shared" si="4" ref="K12:K27">SUM(B12:J12)</f>
        <v>2267405</v>
      </c>
    </row>
    <row r="13" spans="1:13" ht="17.25" customHeight="1">
      <c r="A13" s="14" t="s">
        <v>19</v>
      </c>
      <c r="B13" s="13">
        <v>112146</v>
      </c>
      <c r="C13" s="13">
        <v>158292</v>
      </c>
      <c r="D13" s="13">
        <v>156985</v>
      </c>
      <c r="E13" s="13">
        <v>111168</v>
      </c>
      <c r="F13" s="13">
        <v>143485</v>
      </c>
      <c r="G13" s="13">
        <v>234595</v>
      </c>
      <c r="H13" s="13">
        <v>107974</v>
      </c>
      <c r="I13" s="13">
        <v>24776</v>
      </c>
      <c r="J13" s="13">
        <v>65629</v>
      </c>
      <c r="K13" s="11">
        <f t="shared" si="4"/>
        <v>1115050</v>
      </c>
      <c r="L13" s="50"/>
      <c r="M13" s="51"/>
    </row>
    <row r="14" spans="1:12" ht="17.25" customHeight="1">
      <c r="A14" s="14" t="s">
        <v>20</v>
      </c>
      <c r="B14" s="13">
        <v>111457</v>
      </c>
      <c r="C14" s="13">
        <v>137508</v>
      </c>
      <c r="D14" s="13">
        <v>129490</v>
      </c>
      <c r="E14" s="13">
        <v>97591</v>
      </c>
      <c r="F14" s="13">
        <v>131020</v>
      </c>
      <c r="G14" s="13">
        <v>241982</v>
      </c>
      <c r="H14" s="13">
        <v>109192</v>
      </c>
      <c r="I14" s="13">
        <v>17223</v>
      </c>
      <c r="J14" s="13">
        <v>56675</v>
      </c>
      <c r="K14" s="11">
        <f t="shared" si="4"/>
        <v>1032138</v>
      </c>
      <c r="L14" s="50"/>
    </row>
    <row r="15" spans="1:11" ht="17.25" customHeight="1">
      <c r="A15" s="14" t="s">
        <v>21</v>
      </c>
      <c r="B15" s="13">
        <v>12753</v>
      </c>
      <c r="C15" s="13">
        <v>19851</v>
      </c>
      <c r="D15" s="13">
        <v>13297</v>
      </c>
      <c r="E15" s="13">
        <v>12330</v>
      </c>
      <c r="F15" s="13">
        <v>13028</v>
      </c>
      <c r="G15" s="13">
        <v>20582</v>
      </c>
      <c r="H15" s="13">
        <v>20316</v>
      </c>
      <c r="I15" s="13">
        <v>3481</v>
      </c>
      <c r="J15" s="13">
        <v>4579</v>
      </c>
      <c r="K15" s="11">
        <f t="shared" si="4"/>
        <v>120217</v>
      </c>
    </row>
    <row r="16" spans="1:11" ht="17.25" customHeight="1">
      <c r="A16" s="15" t="s">
        <v>92</v>
      </c>
      <c r="B16" s="13">
        <f>B17+B18+B19</f>
        <v>13079</v>
      </c>
      <c r="C16" s="13">
        <f aca="true" t="shared" si="5" ref="C16:J16">C17+C18+C19</f>
        <v>18591</v>
      </c>
      <c r="D16" s="13">
        <f t="shared" si="5"/>
        <v>16879</v>
      </c>
      <c r="E16" s="13">
        <f t="shared" si="5"/>
        <v>12103</v>
      </c>
      <c r="F16" s="13">
        <f t="shared" si="5"/>
        <v>19139</v>
      </c>
      <c r="G16" s="13">
        <f t="shared" si="5"/>
        <v>32965</v>
      </c>
      <c r="H16" s="13">
        <f t="shared" si="5"/>
        <v>13423</v>
      </c>
      <c r="I16" s="13">
        <f t="shared" si="5"/>
        <v>2921</v>
      </c>
      <c r="J16" s="13">
        <f t="shared" si="5"/>
        <v>7323</v>
      </c>
      <c r="K16" s="11">
        <f t="shared" si="4"/>
        <v>136423</v>
      </c>
    </row>
    <row r="17" spans="1:11" ht="17.25" customHeight="1">
      <c r="A17" s="14" t="s">
        <v>93</v>
      </c>
      <c r="B17" s="13">
        <v>12929</v>
      </c>
      <c r="C17" s="13">
        <v>18435</v>
      </c>
      <c r="D17" s="13">
        <v>16712</v>
      </c>
      <c r="E17" s="13">
        <v>11958</v>
      </c>
      <c r="F17" s="13">
        <v>18968</v>
      </c>
      <c r="G17" s="13">
        <v>32568</v>
      </c>
      <c r="H17" s="13">
        <v>13263</v>
      </c>
      <c r="I17" s="13">
        <v>2899</v>
      </c>
      <c r="J17" s="13">
        <v>7238</v>
      </c>
      <c r="K17" s="11">
        <f t="shared" si="4"/>
        <v>134970</v>
      </c>
    </row>
    <row r="18" spans="1:11" ht="17.25" customHeight="1">
      <c r="A18" s="14" t="s">
        <v>94</v>
      </c>
      <c r="B18" s="13">
        <v>120</v>
      </c>
      <c r="C18" s="13">
        <v>130</v>
      </c>
      <c r="D18" s="13">
        <v>147</v>
      </c>
      <c r="E18" s="13">
        <v>126</v>
      </c>
      <c r="F18" s="13">
        <v>155</v>
      </c>
      <c r="G18" s="13">
        <v>367</v>
      </c>
      <c r="H18" s="13">
        <v>138</v>
      </c>
      <c r="I18" s="13">
        <v>21</v>
      </c>
      <c r="J18" s="13">
        <v>78</v>
      </c>
      <c r="K18" s="11">
        <f t="shared" si="4"/>
        <v>1282</v>
      </c>
    </row>
    <row r="19" spans="1:11" ht="17.25" customHeight="1">
      <c r="A19" s="14" t="s">
        <v>95</v>
      </c>
      <c r="B19" s="13">
        <v>30</v>
      </c>
      <c r="C19" s="13">
        <v>26</v>
      </c>
      <c r="D19" s="13">
        <v>20</v>
      </c>
      <c r="E19" s="13">
        <v>19</v>
      </c>
      <c r="F19" s="13">
        <v>16</v>
      </c>
      <c r="G19" s="13">
        <v>30</v>
      </c>
      <c r="H19" s="13">
        <v>22</v>
      </c>
      <c r="I19" s="13">
        <v>1</v>
      </c>
      <c r="J19" s="13">
        <v>7</v>
      </c>
      <c r="K19" s="11">
        <f t="shared" si="4"/>
        <v>171</v>
      </c>
    </row>
    <row r="20" spans="1:11" ht="17.25" customHeight="1">
      <c r="A20" s="16" t="s">
        <v>22</v>
      </c>
      <c r="B20" s="11">
        <f>+B21+B22+B23</f>
        <v>168600</v>
      </c>
      <c r="C20" s="11">
        <f aca="true" t="shared" si="6" ref="C20:J20">+C21+C22+C23</f>
        <v>195031</v>
      </c>
      <c r="D20" s="11">
        <f t="shared" si="6"/>
        <v>215090</v>
      </c>
      <c r="E20" s="11">
        <f t="shared" si="6"/>
        <v>138150</v>
      </c>
      <c r="F20" s="11">
        <f t="shared" si="6"/>
        <v>217727</v>
      </c>
      <c r="G20" s="11">
        <f t="shared" si="6"/>
        <v>410744</v>
      </c>
      <c r="H20" s="11">
        <f t="shared" si="6"/>
        <v>142900</v>
      </c>
      <c r="I20" s="11">
        <f t="shared" si="6"/>
        <v>34594</v>
      </c>
      <c r="J20" s="11">
        <f t="shared" si="6"/>
        <v>86339</v>
      </c>
      <c r="K20" s="11">
        <f t="shared" si="4"/>
        <v>1609175</v>
      </c>
    </row>
    <row r="21" spans="1:12" ht="17.25" customHeight="1">
      <c r="A21" s="12" t="s">
        <v>23</v>
      </c>
      <c r="B21" s="13">
        <v>89481</v>
      </c>
      <c r="C21" s="13">
        <v>113184</v>
      </c>
      <c r="D21" s="13">
        <v>126954</v>
      </c>
      <c r="E21" s="13">
        <v>79259</v>
      </c>
      <c r="F21" s="13">
        <v>122390</v>
      </c>
      <c r="G21" s="13">
        <v>214317</v>
      </c>
      <c r="H21" s="13">
        <v>79075</v>
      </c>
      <c r="I21" s="13">
        <v>21168</v>
      </c>
      <c r="J21" s="13">
        <v>49694</v>
      </c>
      <c r="K21" s="11">
        <f t="shared" si="4"/>
        <v>895522</v>
      </c>
      <c r="L21" s="50"/>
    </row>
    <row r="22" spans="1:12" ht="17.25" customHeight="1">
      <c r="A22" s="12" t="s">
        <v>24</v>
      </c>
      <c r="B22" s="13">
        <v>73659</v>
      </c>
      <c r="C22" s="13">
        <v>75039</v>
      </c>
      <c r="D22" s="13">
        <v>82623</v>
      </c>
      <c r="E22" s="13">
        <v>54812</v>
      </c>
      <c r="F22" s="13">
        <v>89797</v>
      </c>
      <c r="G22" s="13">
        <v>186968</v>
      </c>
      <c r="H22" s="13">
        <v>57132</v>
      </c>
      <c r="I22" s="13">
        <v>12106</v>
      </c>
      <c r="J22" s="13">
        <v>34662</v>
      </c>
      <c r="K22" s="11">
        <f t="shared" si="4"/>
        <v>666798</v>
      </c>
      <c r="L22" s="50"/>
    </row>
    <row r="23" spans="1:11" ht="17.25" customHeight="1">
      <c r="A23" s="12" t="s">
        <v>25</v>
      </c>
      <c r="B23" s="13">
        <v>5460</v>
      </c>
      <c r="C23" s="13">
        <v>6808</v>
      </c>
      <c r="D23" s="13">
        <v>5513</v>
      </c>
      <c r="E23" s="13">
        <v>4079</v>
      </c>
      <c r="F23" s="13">
        <v>5540</v>
      </c>
      <c r="G23" s="13">
        <v>9459</v>
      </c>
      <c r="H23" s="13">
        <v>6693</v>
      </c>
      <c r="I23" s="13">
        <v>1320</v>
      </c>
      <c r="J23" s="13">
        <v>1983</v>
      </c>
      <c r="K23" s="11">
        <f t="shared" si="4"/>
        <v>46855</v>
      </c>
    </row>
    <row r="24" spans="1:11" ht="17.25" customHeight="1">
      <c r="A24" s="16" t="s">
        <v>26</v>
      </c>
      <c r="B24" s="13">
        <f>+B25+B26</f>
        <v>142416</v>
      </c>
      <c r="C24" s="13">
        <f aca="true" t="shared" si="7" ref="C24:J24">+C25+C26</f>
        <v>205679</v>
      </c>
      <c r="D24" s="13">
        <f t="shared" si="7"/>
        <v>211352</v>
      </c>
      <c r="E24" s="13">
        <f t="shared" si="7"/>
        <v>135210</v>
      </c>
      <c r="F24" s="13">
        <f t="shared" si="7"/>
        <v>165622</v>
      </c>
      <c r="G24" s="13">
        <f t="shared" si="7"/>
        <v>236401</v>
      </c>
      <c r="H24" s="13">
        <f t="shared" si="7"/>
        <v>115149</v>
      </c>
      <c r="I24" s="13">
        <f t="shared" si="7"/>
        <v>35324</v>
      </c>
      <c r="J24" s="13">
        <f t="shared" si="7"/>
        <v>95723</v>
      </c>
      <c r="K24" s="11">
        <f t="shared" si="4"/>
        <v>1342876</v>
      </c>
    </row>
    <row r="25" spans="1:12" ht="17.25" customHeight="1">
      <c r="A25" s="12" t="s">
        <v>114</v>
      </c>
      <c r="B25" s="13">
        <v>68489</v>
      </c>
      <c r="C25" s="13">
        <v>107906</v>
      </c>
      <c r="D25" s="13">
        <v>114128</v>
      </c>
      <c r="E25" s="13">
        <v>74656</v>
      </c>
      <c r="F25" s="13">
        <v>86284</v>
      </c>
      <c r="G25" s="13">
        <v>117450</v>
      </c>
      <c r="H25" s="13">
        <v>60124</v>
      </c>
      <c r="I25" s="13">
        <v>21027</v>
      </c>
      <c r="J25" s="13">
        <v>49388</v>
      </c>
      <c r="K25" s="11">
        <f t="shared" si="4"/>
        <v>699452</v>
      </c>
      <c r="L25" s="50"/>
    </row>
    <row r="26" spans="1:12" ht="17.25" customHeight="1">
      <c r="A26" s="12" t="s">
        <v>115</v>
      </c>
      <c r="B26" s="13">
        <v>73927</v>
      </c>
      <c r="C26" s="13">
        <v>97773</v>
      </c>
      <c r="D26" s="13">
        <v>97224</v>
      </c>
      <c r="E26" s="13">
        <v>60554</v>
      </c>
      <c r="F26" s="13">
        <v>79338</v>
      </c>
      <c r="G26" s="13">
        <v>118951</v>
      </c>
      <c r="H26" s="13">
        <v>55025</v>
      </c>
      <c r="I26" s="13">
        <v>14297</v>
      </c>
      <c r="J26" s="13">
        <v>46335</v>
      </c>
      <c r="K26" s="11">
        <f t="shared" si="4"/>
        <v>643424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7656</v>
      </c>
      <c r="I27" s="11">
        <v>0</v>
      </c>
      <c r="J27" s="11">
        <v>0</v>
      </c>
      <c r="K27" s="11">
        <f t="shared" si="4"/>
        <v>7656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10909.7</v>
      </c>
      <c r="I35" s="19">
        <v>0</v>
      </c>
      <c r="J35" s="19">
        <v>0</v>
      </c>
      <c r="K35" s="23">
        <f>SUM(B35:J35)</f>
        <v>10909.7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1716105.88</v>
      </c>
      <c r="C47" s="22">
        <f aca="true" t="shared" si="12" ref="C47:H47">+C48+C57</f>
        <v>2532466.0100000002</v>
      </c>
      <c r="D47" s="22">
        <f t="shared" si="12"/>
        <v>2840020.0199999996</v>
      </c>
      <c r="E47" s="22">
        <f t="shared" si="12"/>
        <v>1670622.87</v>
      </c>
      <c r="F47" s="22">
        <f t="shared" si="12"/>
        <v>2221396.6500000004</v>
      </c>
      <c r="G47" s="22">
        <f t="shared" si="12"/>
        <v>3161732.22</v>
      </c>
      <c r="H47" s="22">
        <f t="shared" si="12"/>
        <v>1675106.75</v>
      </c>
      <c r="I47" s="22">
        <f>+I48+I57</f>
        <v>612395.13</v>
      </c>
      <c r="J47" s="22">
        <f>+J48+J57</f>
        <v>1038484.41</v>
      </c>
      <c r="K47" s="22">
        <f>SUM(B47:J47)</f>
        <v>17468329.94</v>
      </c>
    </row>
    <row r="48" spans="1:11" ht="17.25" customHeight="1">
      <c r="A48" s="16" t="s">
        <v>107</v>
      </c>
      <c r="B48" s="23">
        <f>SUM(B49:B56)</f>
        <v>1699480.3099999998</v>
      </c>
      <c r="C48" s="23">
        <f aca="true" t="shared" si="13" ref="C48:J48">SUM(C49:C56)</f>
        <v>2508456.31</v>
      </c>
      <c r="D48" s="23">
        <f t="shared" si="13"/>
        <v>2814806.51</v>
      </c>
      <c r="E48" s="23">
        <f t="shared" si="13"/>
        <v>1647720.84</v>
      </c>
      <c r="F48" s="23">
        <f t="shared" si="13"/>
        <v>2198196.6500000004</v>
      </c>
      <c r="G48" s="23">
        <f t="shared" si="13"/>
        <v>3132180.73</v>
      </c>
      <c r="H48" s="23">
        <f t="shared" si="13"/>
        <v>1654848.19</v>
      </c>
      <c r="I48" s="23">
        <f t="shared" si="13"/>
        <v>612395.13</v>
      </c>
      <c r="J48" s="23">
        <f t="shared" si="13"/>
        <v>1024625.9</v>
      </c>
      <c r="K48" s="23">
        <f aca="true" t="shared" si="14" ref="K48:K57">SUM(B48:J48)</f>
        <v>17292710.57</v>
      </c>
    </row>
    <row r="49" spans="1:11" ht="17.25" customHeight="1">
      <c r="A49" s="34" t="s">
        <v>43</v>
      </c>
      <c r="B49" s="23">
        <f aca="true" t="shared" si="15" ref="B49:H49">ROUND(B30*B7,2)</f>
        <v>1698238.72</v>
      </c>
      <c r="C49" s="23">
        <f t="shared" si="15"/>
        <v>2500961.75</v>
      </c>
      <c r="D49" s="23">
        <f t="shared" si="15"/>
        <v>2812324.05</v>
      </c>
      <c r="E49" s="23">
        <f t="shared" si="15"/>
        <v>1646737.35</v>
      </c>
      <c r="F49" s="23">
        <f t="shared" si="15"/>
        <v>2196319.49</v>
      </c>
      <c r="G49" s="23">
        <f t="shared" si="15"/>
        <v>3129520.89</v>
      </c>
      <c r="H49" s="23">
        <f t="shared" si="15"/>
        <v>1642799.16</v>
      </c>
      <c r="I49" s="23">
        <f>ROUND(I30*I7,2)</f>
        <v>611329.41</v>
      </c>
      <c r="J49" s="23">
        <f>ROUND(J30*J7,2)</f>
        <v>1022408.86</v>
      </c>
      <c r="K49" s="23">
        <f t="shared" si="14"/>
        <v>17260639.68</v>
      </c>
    </row>
    <row r="50" spans="1:11" ht="17.25" customHeight="1">
      <c r="A50" s="34" t="s">
        <v>44</v>
      </c>
      <c r="B50" s="19">
        <v>0</v>
      </c>
      <c r="C50" s="23">
        <f>ROUND(C31*C7,2)</f>
        <v>5559.07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5559.07</v>
      </c>
    </row>
    <row r="51" spans="1:11" ht="17.25" customHeight="1">
      <c r="A51" s="64" t="s">
        <v>103</v>
      </c>
      <c r="B51" s="65">
        <f aca="true" t="shared" si="16" ref="B51:H51">ROUND(B32*B7,2)</f>
        <v>-2850.09</v>
      </c>
      <c r="C51" s="65">
        <f t="shared" si="16"/>
        <v>-3838.23</v>
      </c>
      <c r="D51" s="65">
        <f t="shared" si="16"/>
        <v>-3903.3</v>
      </c>
      <c r="E51" s="65">
        <f t="shared" si="16"/>
        <v>-2461.91</v>
      </c>
      <c r="F51" s="65">
        <f t="shared" si="16"/>
        <v>-3404.36</v>
      </c>
      <c r="G51" s="65">
        <f t="shared" si="16"/>
        <v>-4770.24</v>
      </c>
      <c r="H51" s="65">
        <f t="shared" si="16"/>
        <v>-2575.71</v>
      </c>
      <c r="I51" s="19">
        <v>0</v>
      </c>
      <c r="J51" s="19">
        <v>0</v>
      </c>
      <c r="K51" s="65">
        <f>SUM(B51:J51)</f>
        <v>-23803.839999999997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10909.7</v>
      </c>
      <c r="I53" s="31">
        <f>+I35</f>
        <v>0</v>
      </c>
      <c r="J53" s="31">
        <f>+J35</f>
        <v>0</v>
      </c>
      <c r="K53" s="23">
        <f t="shared" si="14"/>
        <v>10909.7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16625.57</v>
      </c>
      <c r="C57" s="36">
        <v>24009.7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175619.37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-205921.03000000003</v>
      </c>
      <c r="C61" s="35">
        <f t="shared" si="17"/>
        <v>-223281.95</v>
      </c>
      <c r="D61" s="35">
        <f t="shared" si="17"/>
        <v>-193721.58000000002</v>
      </c>
      <c r="E61" s="35">
        <f t="shared" si="17"/>
        <v>-238362.32</v>
      </c>
      <c r="F61" s="35">
        <f t="shared" si="17"/>
        <v>-227684.77000000002</v>
      </c>
      <c r="G61" s="35">
        <f t="shared" si="17"/>
        <v>-284934.23</v>
      </c>
      <c r="H61" s="35">
        <f t="shared" si="17"/>
        <v>-187627.05</v>
      </c>
      <c r="I61" s="35">
        <f t="shared" si="17"/>
        <v>-98066.38</v>
      </c>
      <c r="J61" s="35">
        <f t="shared" si="17"/>
        <v>-70613.62</v>
      </c>
      <c r="K61" s="35">
        <f>SUM(B61:J61)</f>
        <v>-1730212.9300000002</v>
      </c>
    </row>
    <row r="62" spans="1:11" ht="18.75" customHeight="1">
      <c r="A62" s="16" t="s">
        <v>74</v>
      </c>
      <c r="B62" s="35">
        <f aca="true" t="shared" si="18" ref="B62:J62">B63+B64+B65+B66+B67+B68</f>
        <v>-190410.08000000002</v>
      </c>
      <c r="C62" s="35">
        <f t="shared" si="18"/>
        <v>-201177.13</v>
      </c>
      <c r="D62" s="35">
        <f t="shared" si="18"/>
        <v>-172698.04</v>
      </c>
      <c r="E62" s="35">
        <f t="shared" si="18"/>
        <v>-223397.56</v>
      </c>
      <c r="F62" s="35">
        <f t="shared" si="18"/>
        <v>-228415.89</v>
      </c>
      <c r="G62" s="35">
        <f t="shared" si="18"/>
        <v>-252184.5</v>
      </c>
      <c r="H62" s="35">
        <f t="shared" si="18"/>
        <v>-173308</v>
      </c>
      <c r="I62" s="35">
        <f t="shared" si="18"/>
        <v>-30560</v>
      </c>
      <c r="J62" s="35">
        <f t="shared" si="18"/>
        <v>-60236</v>
      </c>
      <c r="K62" s="35">
        <f aca="true" t="shared" si="19" ref="K62:K91">SUM(B62:J62)</f>
        <v>-1532387.2000000002</v>
      </c>
    </row>
    <row r="63" spans="1:11" ht="18.75" customHeight="1">
      <c r="A63" s="12" t="s">
        <v>75</v>
      </c>
      <c r="B63" s="35">
        <f>-ROUND(B9*$D$3,2)</f>
        <v>-133272</v>
      </c>
      <c r="C63" s="35">
        <f aca="true" t="shared" si="20" ref="C63:J63">-ROUND(C9*$D$3,2)</f>
        <v>-193444</v>
      </c>
      <c r="D63" s="35">
        <f t="shared" si="20"/>
        <v>-150264</v>
      </c>
      <c r="E63" s="35">
        <f t="shared" si="20"/>
        <v>-123720</v>
      </c>
      <c r="F63" s="35">
        <f t="shared" si="20"/>
        <v>-137244</v>
      </c>
      <c r="G63" s="35">
        <f t="shared" si="20"/>
        <v>-183476</v>
      </c>
      <c r="H63" s="35">
        <f t="shared" si="20"/>
        <v>-173308</v>
      </c>
      <c r="I63" s="35">
        <f t="shared" si="20"/>
        <v>-30560</v>
      </c>
      <c r="J63" s="35">
        <f t="shared" si="20"/>
        <v>-60236</v>
      </c>
      <c r="K63" s="35">
        <f t="shared" si="19"/>
        <v>-1185524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-1200</v>
      </c>
      <c r="C65" s="35">
        <v>-172</v>
      </c>
      <c r="D65" s="35">
        <v>-264</v>
      </c>
      <c r="E65" s="35">
        <v>-620</v>
      </c>
      <c r="F65" s="35">
        <v>-572</v>
      </c>
      <c r="G65" s="35">
        <v>-416</v>
      </c>
      <c r="H65" s="19">
        <v>0</v>
      </c>
      <c r="I65" s="19">
        <v>0</v>
      </c>
      <c r="J65" s="19">
        <v>0</v>
      </c>
      <c r="K65" s="35">
        <f t="shared" si="19"/>
        <v>-3244</v>
      </c>
    </row>
    <row r="66" spans="1:11" ht="18.75" customHeight="1">
      <c r="A66" s="12" t="s">
        <v>104</v>
      </c>
      <c r="B66" s="35">
        <v>-6256</v>
      </c>
      <c r="C66" s="35">
        <v>-2924</v>
      </c>
      <c r="D66" s="35">
        <v>-1832</v>
      </c>
      <c r="E66" s="35">
        <v>-3656</v>
      </c>
      <c r="F66" s="35">
        <v>-1624</v>
      </c>
      <c r="G66" s="35">
        <v>-1784</v>
      </c>
      <c r="H66" s="19">
        <v>0</v>
      </c>
      <c r="I66" s="19">
        <v>0</v>
      </c>
      <c r="J66" s="19">
        <v>0</v>
      </c>
      <c r="K66" s="35">
        <f t="shared" si="19"/>
        <v>-18076</v>
      </c>
    </row>
    <row r="67" spans="1:11" ht="18.75" customHeight="1">
      <c r="A67" s="12" t="s">
        <v>52</v>
      </c>
      <c r="B67" s="35">
        <v>-49682.08</v>
      </c>
      <c r="C67" s="35">
        <v>-4637.13</v>
      </c>
      <c r="D67" s="35">
        <v>-20338.04</v>
      </c>
      <c r="E67" s="35">
        <v>-95401.56</v>
      </c>
      <c r="F67" s="35">
        <v>-88975.89</v>
      </c>
      <c r="G67" s="35">
        <v>-66508.5</v>
      </c>
      <c r="H67" s="19">
        <v>0</v>
      </c>
      <c r="I67" s="19">
        <v>0</v>
      </c>
      <c r="J67" s="19">
        <v>0</v>
      </c>
      <c r="K67" s="35">
        <f t="shared" si="19"/>
        <v>-325543.2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-22104.820000000003</v>
      </c>
      <c r="D69" s="65">
        <f>SUM(D70:D102)</f>
        <v>-21023.54</v>
      </c>
      <c r="E69" s="65">
        <f aca="true" t="shared" si="21" ref="E69:J69">SUM(E70:E102)</f>
        <v>-14964.76</v>
      </c>
      <c r="F69" s="65">
        <f t="shared" si="21"/>
        <v>-21583.81</v>
      </c>
      <c r="G69" s="65">
        <f t="shared" si="21"/>
        <v>-32749.730000000003</v>
      </c>
      <c r="H69" s="65">
        <f t="shared" si="21"/>
        <v>-14319.05</v>
      </c>
      <c r="I69" s="65">
        <f t="shared" si="21"/>
        <v>-67506.38</v>
      </c>
      <c r="J69" s="65">
        <f t="shared" si="21"/>
        <v>-10377.62</v>
      </c>
      <c r="K69" s="65">
        <f t="shared" si="19"/>
        <v>-220140.66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-500</v>
      </c>
      <c r="H86" s="19">
        <v>0</v>
      </c>
      <c r="I86" s="19">
        <v>0</v>
      </c>
      <c r="J86" s="19">
        <v>0</v>
      </c>
      <c r="K86" s="65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134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19">
        <v>0</v>
      </c>
      <c r="C103" s="19">
        <v>0</v>
      </c>
      <c r="D103" s="19">
        <v>0</v>
      </c>
      <c r="E103" s="19">
        <v>0</v>
      </c>
      <c r="F103" s="65">
        <v>22314.93</v>
      </c>
      <c r="G103" s="19">
        <v>0</v>
      </c>
      <c r="H103" s="19">
        <v>0</v>
      </c>
      <c r="I103" s="19">
        <v>0</v>
      </c>
      <c r="J103" s="19">
        <v>0</v>
      </c>
      <c r="K103" s="65">
        <f>SUM(B103:J103)</f>
        <v>22314.93</v>
      </c>
      <c r="L103" s="53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82</v>
      </c>
      <c r="B106" s="24">
        <f aca="true" t="shared" si="22" ref="B106:H106">+B107+B108</f>
        <v>1510184.8499999999</v>
      </c>
      <c r="C106" s="24">
        <f t="shared" si="22"/>
        <v>2309184.0600000005</v>
      </c>
      <c r="D106" s="24">
        <f t="shared" si="22"/>
        <v>2646298.4399999995</v>
      </c>
      <c r="E106" s="24">
        <f t="shared" si="22"/>
        <v>1432260.55</v>
      </c>
      <c r="F106" s="24">
        <f t="shared" si="22"/>
        <v>1993711.8800000001</v>
      </c>
      <c r="G106" s="24">
        <f t="shared" si="22"/>
        <v>2876797.99</v>
      </c>
      <c r="H106" s="24">
        <f t="shared" si="22"/>
        <v>1487479.7</v>
      </c>
      <c r="I106" s="24">
        <f>+I107+I108</f>
        <v>514328.75</v>
      </c>
      <c r="J106" s="24">
        <f>+J107+J108</f>
        <v>967870.79</v>
      </c>
      <c r="K106" s="46">
        <f>SUM(B106:J106)</f>
        <v>15738117.009999998</v>
      </c>
      <c r="L106" s="52"/>
    </row>
    <row r="107" spans="1:12" ht="18" customHeight="1">
      <c r="A107" s="16" t="s">
        <v>81</v>
      </c>
      <c r="B107" s="24">
        <f aca="true" t="shared" si="23" ref="B107:J107">+B48+B62+B69+B103</f>
        <v>1493559.2799999998</v>
      </c>
      <c r="C107" s="24">
        <f t="shared" si="23"/>
        <v>2285174.3600000003</v>
      </c>
      <c r="D107" s="24">
        <f t="shared" si="23"/>
        <v>2621084.9299999997</v>
      </c>
      <c r="E107" s="24">
        <f t="shared" si="23"/>
        <v>1409358.52</v>
      </c>
      <c r="F107" s="24">
        <f t="shared" si="23"/>
        <v>1970511.8800000001</v>
      </c>
      <c r="G107" s="24">
        <f t="shared" si="23"/>
        <v>2847246.5</v>
      </c>
      <c r="H107" s="24">
        <f t="shared" si="23"/>
        <v>1467221.14</v>
      </c>
      <c r="I107" s="24">
        <f t="shared" si="23"/>
        <v>514328.75</v>
      </c>
      <c r="J107" s="24">
        <f t="shared" si="23"/>
        <v>954012.28</v>
      </c>
      <c r="K107" s="46">
        <f>SUM(B107:J107)</f>
        <v>15562497.64</v>
      </c>
      <c r="L107" s="52"/>
    </row>
    <row r="108" spans="1:11" ht="18.75" customHeight="1">
      <c r="A108" s="16" t="s">
        <v>98</v>
      </c>
      <c r="B108" s="24">
        <f aca="true" t="shared" si="24" ref="B108:J108">IF(+B57+B104+B109&lt;0,0,(B57+B104+B109))</f>
        <v>16625.57</v>
      </c>
      <c r="C108" s="24">
        <f t="shared" si="24"/>
        <v>24009.7</v>
      </c>
      <c r="D108" s="24">
        <f t="shared" si="24"/>
        <v>25213.51</v>
      </c>
      <c r="E108" s="24">
        <f t="shared" si="24"/>
        <v>22902.03</v>
      </c>
      <c r="F108" s="24">
        <f t="shared" si="24"/>
        <v>23200</v>
      </c>
      <c r="G108" s="24">
        <f t="shared" si="24"/>
        <v>29551.49</v>
      </c>
      <c r="H108" s="24">
        <f t="shared" si="24"/>
        <v>20258.56</v>
      </c>
      <c r="I108" s="19">
        <f t="shared" si="24"/>
        <v>0</v>
      </c>
      <c r="J108" s="24">
        <f t="shared" si="24"/>
        <v>13858.51</v>
      </c>
      <c r="K108" s="46">
        <f>SUM(B108:J108)</f>
        <v>175619.37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15738117.009999994</v>
      </c>
      <c r="L114" s="52"/>
    </row>
    <row r="115" spans="1:11" ht="18.75" customHeight="1">
      <c r="A115" s="26" t="s">
        <v>70</v>
      </c>
      <c r="B115" s="27">
        <v>194862.61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194862.61</v>
      </c>
    </row>
    <row r="116" spans="1:11" ht="18.75" customHeight="1">
      <c r="A116" s="26" t="s">
        <v>71</v>
      </c>
      <c r="B116" s="27">
        <v>1315322.24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1315322.24</v>
      </c>
    </row>
    <row r="117" spans="1:11" ht="18.75" customHeight="1">
      <c r="A117" s="26" t="s">
        <v>72</v>
      </c>
      <c r="B117" s="38">
        <v>0</v>
      </c>
      <c r="C117" s="27">
        <f>+C106</f>
        <v>2309184.0600000005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2309184.0600000005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2462822.06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2462822.06</v>
      </c>
    </row>
    <row r="119" spans="1:11" ht="18.75" customHeight="1">
      <c r="A119" s="26" t="s">
        <v>118</v>
      </c>
      <c r="B119" s="38">
        <v>0</v>
      </c>
      <c r="C119" s="38">
        <v>0</v>
      </c>
      <c r="D119" s="27">
        <v>183476.39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183476.39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1417937.95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1417937.95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14322.61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14322.61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407458.31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407458.31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713618.09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713618.09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96863.45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96863.45</v>
      </c>
    </row>
    <row r="125" spans="1:11" ht="18.75" customHeight="1">
      <c r="A125" s="26" t="s">
        <v>124</v>
      </c>
      <c r="B125" s="66">
        <v>0</v>
      </c>
      <c r="C125" s="66">
        <v>0</v>
      </c>
      <c r="D125" s="66">
        <v>0</v>
      </c>
      <c r="E125" s="66">
        <v>0</v>
      </c>
      <c r="F125" s="67">
        <v>775772.02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775772.02</v>
      </c>
    </row>
    <row r="126" spans="1:11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854156.53</v>
      </c>
      <c r="H126" s="38">
        <v>0</v>
      </c>
      <c r="I126" s="38">
        <v>0</v>
      </c>
      <c r="J126" s="38">
        <v>0</v>
      </c>
      <c r="K126" s="39">
        <f t="shared" si="25"/>
        <v>854156.53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67339.02</v>
      </c>
      <c r="H127" s="38">
        <v>0</v>
      </c>
      <c r="I127" s="38">
        <v>0</v>
      </c>
      <c r="J127" s="38">
        <v>0</v>
      </c>
      <c r="K127" s="39">
        <f t="shared" si="25"/>
        <v>67339.02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405776.29</v>
      </c>
      <c r="H128" s="38">
        <v>0</v>
      </c>
      <c r="I128" s="38">
        <v>0</v>
      </c>
      <c r="J128" s="38">
        <v>0</v>
      </c>
      <c r="K128" s="39">
        <f t="shared" si="25"/>
        <v>405776.29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405499.93</v>
      </c>
      <c r="H129" s="38">
        <v>0</v>
      </c>
      <c r="I129" s="38">
        <v>0</v>
      </c>
      <c r="J129" s="38">
        <v>0</v>
      </c>
      <c r="K129" s="39">
        <f t="shared" si="25"/>
        <v>405499.93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1144026.21</v>
      </c>
      <c r="H130" s="38">
        <v>0</v>
      </c>
      <c r="I130" s="38">
        <v>0</v>
      </c>
      <c r="J130" s="38">
        <v>0</v>
      </c>
      <c r="K130" s="39">
        <f t="shared" si="25"/>
        <v>1144026.21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533947.94</v>
      </c>
      <c r="I131" s="38">
        <v>0</v>
      </c>
      <c r="J131" s="38">
        <v>0</v>
      </c>
      <c r="K131" s="39">
        <f t="shared" si="25"/>
        <v>533947.94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953531.77</v>
      </c>
      <c r="I132" s="38">
        <v>0</v>
      </c>
      <c r="J132" s="38">
        <v>0</v>
      </c>
      <c r="K132" s="39">
        <f t="shared" si="25"/>
        <v>953531.77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514328.75</v>
      </c>
      <c r="J133" s="38"/>
      <c r="K133" s="39">
        <f t="shared" si="25"/>
        <v>514328.75</v>
      </c>
    </row>
    <row r="134" spans="1:11" ht="18.75" customHeight="1">
      <c r="A134" s="74" t="s">
        <v>133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967870.78</v>
      </c>
      <c r="K134" s="42">
        <f t="shared" si="25"/>
        <v>967870.78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0.010000000009313226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2018-04-25T18:03:56Z</dcterms:modified>
  <cp:category/>
  <cp:version/>
  <cp:contentType/>
  <cp:contentStatus/>
</cp:coreProperties>
</file>