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<sst xmlns="http://schemas.openxmlformats.org/spreadsheetml/2006/main" count="139" uniqueCount="139">
  <si>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</si>
  <si>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</si>
  <si>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</si>
  <si>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</si>
  <si>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</si>
  <si>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</si>
  <si>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</si>
  <si>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</si>
  <si>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</si>
  <si>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</si>
  <si>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</si>
  <si>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</si>
  <si>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</si>
  <si>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</si>
  <si>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</si>
  <si>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</si>
  <si>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</si>
  <si>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</si>
  <si>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</si>
  <si>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</si>
  <si>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</si>
  <si>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</si>
  <si>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</si>
  <si>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</si>
  <si>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</si>
  <si>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</si>
  <si>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</si>
  <si>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</si>
  <si>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</si>
  <si>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</si>
  <si>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</si>
  <si>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</si>
  <si>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</si>
  <si>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</si>
  <si>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</si>
  <si>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</si>
  <si>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</si>
  <si>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</si>
  <si>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</si>
  <si>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</si>
  <si>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</si>
  <si>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</si>
  <si>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</si>
  <si>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</si>
  <si>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</si>
  <si>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</si>
  <si>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</si>
  <si>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</si>
  <si>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</si>
  <si>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</si>
  <si>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</si>
  <si>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</si>
  <si>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</si>
  <si>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</si>
  <si>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</si>
  <si>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</si>
  <si>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</si>
  <si>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</si>
  <si>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</si>
  <si>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</si>
  <si>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</si>
  <si>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</si>
  <si>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</si>
  <si>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</si>
  <si>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</si>
  <si>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</si>
  <si>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</si>
  <si>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</si>
  <si>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</si>
  <si>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</si>
  <si>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</si>
  <si>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</si>
  <si>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</si>
  <si>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</si>
  <si>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</si>
  <si>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</si>
  <si>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</si>
  <si>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</si>
  <si>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</si>
  <si>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</si>
  <si>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</si>
  <si>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</si>
  <si>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</si>
  <si>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</si>
  <si>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</si>
  <si>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</si>
  <si>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</si>
  <si>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</si>
  <si>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</si>
  <si>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</si>
  <si>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</si>
  <si>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</si>
  <si>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</si>
  <si>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</si>
  <si>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</si>
  <si>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</si>
  <si>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</si>
  <si>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</si>
  <si>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</si>
  <si>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</si>
  <si>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</si>
  <si>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</si>
  <si>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</si>
  <si>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</si>
  <si>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</si>
  <si>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</si>
  <si>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</si>
  <si>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</si>
  <si>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</si>
  <si>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</si>
  <si>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</si>
  <si>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</si>
  <si>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</si>
  <si>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</si>
  <si>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</si>
  <si>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</si>
  <si>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</si>
  <si>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</si>
  <si>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</si>
  <si>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</si>
  <si>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</si>
  <si>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</si>
  <si>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</si>
  <si>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</si>
  <si>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</si>
  <si>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</si>
  <si>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</si>
  <si>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</si>
  <si>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</si>
  <si>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</si>
  <si>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</si>
  <si>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</si>
  <si>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</si>
  <si>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</si>
  <si>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</si>
  <si>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18/04/18 - VENCIMENTO 25/04/18</t>
  </si>
  <si>
    <t xml:space="preserve">6.2.17. Descumprimento de Entrega Certidão Tributos </t>
  </si>
  <si>
    <t>6.3. Revisão de Remuneração pelo Transporte Coletivo ¹</t>
  </si>
  <si>
    <t>¹ Passageiros transportados, processados pelo sistema de bilhetagem eletrônica, referentes ao mês de jan/18 (14.322 passageiros, área 6) e fev/18 (73.191, áreas 2, 5 e 6).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</si>
</sst>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599846</v>
      </c>
      <c r="C7" s="9">
        <f t="shared" si="0"/>
        <v>787588</v>
      </c>
      <c r="D7" s="9">
        <f t="shared" si="0"/>
        <v>788328</v>
      </c>
      <c r="E7" s="9">
        <f t="shared" si="0"/>
        <v>543036</v>
      </c>
      <c r="F7" s="9">
        <f t="shared" si="0"/>
        <v>730880</v>
      </c>
      <c r="G7" s="9">
        <f t="shared" si="0"/>
        <v>1227433</v>
      </c>
      <c r="H7" s="9">
        <f t="shared" si="0"/>
        <v>560166</v>
      </c>
      <c r="I7" s="9">
        <f t="shared" si="0"/>
        <v>127814</v>
      </c>
      <c r="J7" s="9">
        <f t="shared" si="0"/>
        <v>333858</v>
      </c>
      <c r="K7" s="9">
        <f t="shared" si="0"/>
        <v>5698949</v>
      </c>
      <c r="L7" s="50"/>
    </row>
    <row r="8" spans="1:11" ht="17.25" customHeight="1">
      <c r="A8" s="10" t="s">
        <v>96</v>
      </c>
      <c r="B8" s="11">
        <f>B9+B12+B16</f>
        <v>285242</v>
      </c>
      <c r="C8" s="11">
        <f aca="true" t="shared" si="1" ref="C8:J8">C9+C12+C16</f>
        <v>382681</v>
      </c>
      <c r="D8" s="11">
        <f t="shared" si="1"/>
        <v>355216</v>
      </c>
      <c r="E8" s="11">
        <f t="shared" si="1"/>
        <v>265475</v>
      </c>
      <c r="F8" s="11">
        <f t="shared" si="1"/>
        <v>341201</v>
      </c>
      <c r="G8" s="11">
        <f t="shared" si="1"/>
        <v>575442</v>
      </c>
      <c r="H8" s="11">
        <f t="shared" si="1"/>
        <v>292800</v>
      </c>
      <c r="I8" s="11">
        <f t="shared" si="1"/>
        <v>56558</v>
      </c>
      <c r="J8" s="11">
        <f t="shared" si="1"/>
        <v>149206</v>
      </c>
      <c r="K8" s="11">
        <f>SUM(B8:J8)</f>
        <v>2703821</v>
      </c>
    </row>
    <row r="9" spans="1:11" ht="17.25" customHeight="1">
      <c r="A9" s="15" t="s">
        <v>16</v>
      </c>
      <c r="B9" s="13">
        <f>+B10+B11</f>
        <v>32997</v>
      </c>
      <c r="C9" s="13">
        <f aca="true" t="shared" si="2" ref="C9:J9">+C10+C11</f>
        <v>47584</v>
      </c>
      <c r="D9" s="13">
        <f t="shared" si="2"/>
        <v>36699</v>
      </c>
      <c r="E9" s="13">
        <f t="shared" si="2"/>
        <v>31073</v>
      </c>
      <c r="F9" s="13">
        <f t="shared" si="2"/>
        <v>33296</v>
      </c>
      <c r="G9" s="13">
        <f t="shared" si="2"/>
        <v>45585</v>
      </c>
      <c r="H9" s="13">
        <f t="shared" si="2"/>
        <v>42422</v>
      </c>
      <c r="I9" s="13">
        <f t="shared" si="2"/>
        <v>7582</v>
      </c>
      <c r="J9" s="13">
        <f t="shared" si="2"/>
        <v>14775</v>
      </c>
      <c r="K9" s="11">
        <f>SUM(B9:J9)</f>
        <v>292013</v>
      </c>
    </row>
    <row r="10" spans="1:11" ht="17.25" customHeight="1">
      <c r="A10" s="29" t="s">
        <v>17</v>
      </c>
      <c r="B10" s="13">
        <v>32997</v>
      </c>
      <c r="C10" s="13">
        <v>47584</v>
      </c>
      <c r="D10" s="13">
        <v>36699</v>
      </c>
      <c r="E10" s="13">
        <v>31073</v>
      </c>
      <c r="F10" s="13">
        <v>33296</v>
      </c>
      <c r="G10" s="13">
        <v>45585</v>
      </c>
      <c r="H10" s="13">
        <v>42422</v>
      </c>
      <c r="I10" s="13">
        <v>7582</v>
      </c>
      <c r="J10" s="13">
        <v>14775</v>
      </c>
      <c r="K10" s="11">
        <f>SUM(B10:J10)</f>
        <v>292013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238665</v>
      </c>
      <c r="C12" s="17">
        <f t="shared" si="3"/>
        <v>316492</v>
      </c>
      <c r="D12" s="17">
        <f t="shared" si="3"/>
        <v>301640</v>
      </c>
      <c r="E12" s="17">
        <f t="shared" si="3"/>
        <v>222227</v>
      </c>
      <c r="F12" s="17">
        <f t="shared" si="3"/>
        <v>288530</v>
      </c>
      <c r="G12" s="17">
        <f t="shared" si="3"/>
        <v>496457</v>
      </c>
      <c r="H12" s="17">
        <f t="shared" si="3"/>
        <v>236949</v>
      </c>
      <c r="I12" s="17">
        <f t="shared" si="3"/>
        <v>46001</v>
      </c>
      <c r="J12" s="17">
        <f t="shared" si="3"/>
        <v>127092</v>
      </c>
      <c r="K12" s="11">
        <f aca="true" t="shared" si="4" ref="K12:K27">SUM(B12:J12)</f>
        <v>2274053</v>
      </c>
    </row>
    <row r="13" spans="1:13" ht="17.25" customHeight="1">
      <c r="A13" s="14" t="s">
        <v>19</v>
      </c>
      <c r="B13" s="13">
        <v>112893</v>
      </c>
      <c r="C13" s="13">
        <v>157063</v>
      </c>
      <c r="D13" s="13">
        <v>157093</v>
      </c>
      <c r="E13" s="13">
        <v>110017</v>
      </c>
      <c r="F13" s="13">
        <v>142341</v>
      </c>
      <c r="G13" s="13">
        <v>231653</v>
      </c>
      <c r="H13" s="13">
        <v>106699</v>
      </c>
      <c r="I13" s="13">
        <v>25101</v>
      </c>
      <c r="J13" s="13">
        <v>65291</v>
      </c>
      <c r="K13" s="11">
        <f t="shared" si="4"/>
        <v>1108151</v>
      </c>
      <c r="L13" s="50"/>
      <c r="M13" s="51"/>
    </row>
    <row r="14" spans="1:12" ht="17.25" customHeight="1">
      <c r="A14" s="14" t="s">
        <v>20</v>
      </c>
      <c r="B14" s="13">
        <v>112800</v>
      </c>
      <c r="C14" s="13">
        <v>139275</v>
      </c>
      <c r="D14" s="13">
        <v>131361</v>
      </c>
      <c r="E14" s="13">
        <v>99740</v>
      </c>
      <c r="F14" s="13">
        <v>132789</v>
      </c>
      <c r="G14" s="13">
        <v>244079</v>
      </c>
      <c r="H14" s="13">
        <v>109726</v>
      </c>
      <c r="I14" s="13">
        <v>17550</v>
      </c>
      <c r="J14" s="13">
        <v>57189</v>
      </c>
      <c r="K14" s="11">
        <f t="shared" si="4"/>
        <v>1044509</v>
      </c>
      <c r="L14" s="50"/>
    </row>
    <row r="15" spans="1:11" ht="17.25" customHeight="1">
      <c r="A15" s="14" t="s">
        <v>21</v>
      </c>
      <c r="B15" s="13">
        <v>12972</v>
      </c>
      <c r="C15" s="13">
        <v>20154</v>
      </c>
      <c r="D15" s="13">
        <v>13186</v>
      </c>
      <c r="E15" s="13">
        <v>12470</v>
      </c>
      <c r="F15" s="13">
        <v>13400</v>
      </c>
      <c r="G15" s="13">
        <v>20725</v>
      </c>
      <c r="H15" s="13">
        <v>20524</v>
      </c>
      <c r="I15" s="13">
        <v>3350</v>
      </c>
      <c r="J15" s="13">
        <v>4612</v>
      </c>
      <c r="K15" s="11">
        <f t="shared" si="4"/>
        <v>121393</v>
      </c>
    </row>
    <row r="16" spans="1:11" ht="17.25" customHeight="1">
      <c r="A16" s="15" t="s">
        <v>92</v>
      </c>
      <c r="B16" s="13">
        <f>B17+B18+B19</f>
        <v>13580</v>
      </c>
      <c r="C16" s="13">
        <f aca="true" t="shared" si="5" ref="C16:J16">C17+C18+C19</f>
        <v>18605</v>
      </c>
      <c r="D16" s="13">
        <f t="shared" si="5"/>
        <v>16877</v>
      </c>
      <c r="E16" s="13">
        <f t="shared" si="5"/>
        <v>12175</v>
      </c>
      <c r="F16" s="13">
        <f t="shared" si="5"/>
        <v>19375</v>
      </c>
      <c r="G16" s="13">
        <f t="shared" si="5"/>
        <v>33400</v>
      </c>
      <c r="H16" s="13">
        <f t="shared" si="5"/>
        <v>13429</v>
      </c>
      <c r="I16" s="13">
        <f t="shared" si="5"/>
        <v>2975</v>
      </c>
      <c r="J16" s="13">
        <f t="shared" si="5"/>
        <v>7339</v>
      </c>
      <c r="K16" s="11">
        <f t="shared" si="4"/>
        <v>137755</v>
      </c>
    </row>
    <row r="17" spans="1:11" ht="17.25" customHeight="1">
      <c r="A17" s="14" t="s">
        <v>93</v>
      </c>
      <c r="B17" s="13">
        <v>13441</v>
      </c>
      <c r="C17" s="13">
        <v>18439</v>
      </c>
      <c r="D17" s="13">
        <v>16711</v>
      </c>
      <c r="E17" s="13">
        <v>12030</v>
      </c>
      <c r="F17" s="13">
        <v>19179</v>
      </c>
      <c r="G17" s="13">
        <v>33022</v>
      </c>
      <c r="H17" s="13">
        <v>13280</v>
      </c>
      <c r="I17" s="13">
        <v>2957</v>
      </c>
      <c r="J17" s="13">
        <v>7278</v>
      </c>
      <c r="K17" s="11">
        <f t="shared" si="4"/>
        <v>136337</v>
      </c>
    </row>
    <row r="18" spans="1:11" ht="17.25" customHeight="1">
      <c r="A18" s="14" t="s">
        <v>94</v>
      </c>
      <c r="B18" s="13">
        <v>116</v>
      </c>
      <c r="C18" s="13">
        <v>147</v>
      </c>
      <c r="D18" s="13">
        <v>139</v>
      </c>
      <c r="E18" s="13">
        <v>126</v>
      </c>
      <c r="F18" s="13">
        <v>178</v>
      </c>
      <c r="G18" s="13">
        <v>355</v>
      </c>
      <c r="H18" s="13">
        <v>131</v>
      </c>
      <c r="I18" s="13">
        <v>17</v>
      </c>
      <c r="J18" s="13">
        <v>57</v>
      </c>
      <c r="K18" s="11">
        <f t="shared" si="4"/>
        <v>1266</v>
      </c>
    </row>
    <row r="19" spans="1:11" ht="17.25" customHeight="1">
      <c r="A19" s="14" t="s">
        <v>95</v>
      </c>
      <c r="B19" s="13">
        <v>23</v>
      </c>
      <c r="C19" s="13">
        <v>19</v>
      </c>
      <c r="D19" s="13">
        <v>27</v>
      </c>
      <c r="E19" s="13">
        <v>19</v>
      </c>
      <c r="F19" s="13">
        <v>18</v>
      </c>
      <c r="G19" s="13">
        <v>23</v>
      </c>
      <c r="H19" s="13">
        <v>18</v>
      </c>
      <c r="I19" s="13">
        <v>1</v>
      </c>
      <c r="J19" s="13">
        <v>4</v>
      </c>
      <c r="K19" s="11">
        <f t="shared" si="4"/>
        <v>152</v>
      </c>
    </row>
    <row r="20" spans="1:11" ht="17.25" customHeight="1">
      <c r="A20" s="16" t="s">
        <v>22</v>
      </c>
      <c r="B20" s="11">
        <f>+B21+B22+B23</f>
        <v>169446</v>
      </c>
      <c r="C20" s="11">
        <f aca="true" t="shared" si="6" ref="C20:J20">+C21+C22+C23</f>
        <v>195814</v>
      </c>
      <c r="D20" s="11">
        <f t="shared" si="6"/>
        <v>216186</v>
      </c>
      <c r="E20" s="11">
        <f t="shared" si="6"/>
        <v>138851</v>
      </c>
      <c r="F20" s="11">
        <f t="shared" si="6"/>
        <v>219375</v>
      </c>
      <c r="G20" s="11">
        <f t="shared" si="6"/>
        <v>410158</v>
      </c>
      <c r="H20" s="11">
        <f t="shared" si="6"/>
        <v>142823</v>
      </c>
      <c r="I20" s="11">
        <f t="shared" si="6"/>
        <v>35142</v>
      </c>
      <c r="J20" s="11">
        <f t="shared" si="6"/>
        <v>85944</v>
      </c>
      <c r="K20" s="11">
        <f t="shared" si="4"/>
        <v>1613739</v>
      </c>
    </row>
    <row r="21" spans="1:12" ht="17.25" customHeight="1">
      <c r="A21" s="12" t="s">
        <v>23</v>
      </c>
      <c r="B21" s="13">
        <v>89404</v>
      </c>
      <c r="C21" s="13">
        <v>112243</v>
      </c>
      <c r="D21" s="13">
        <v>127003</v>
      </c>
      <c r="E21" s="13">
        <v>78908</v>
      </c>
      <c r="F21" s="13">
        <v>121856</v>
      </c>
      <c r="G21" s="13">
        <v>211450</v>
      </c>
      <c r="H21" s="13">
        <v>77956</v>
      </c>
      <c r="I21" s="13">
        <v>21574</v>
      </c>
      <c r="J21" s="13">
        <v>49323</v>
      </c>
      <c r="K21" s="11">
        <f t="shared" si="4"/>
        <v>889717</v>
      </c>
      <c r="L21" s="50"/>
    </row>
    <row r="22" spans="1:12" ht="17.25" customHeight="1">
      <c r="A22" s="12" t="s">
        <v>24</v>
      </c>
      <c r="B22" s="13">
        <v>74624</v>
      </c>
      <c r="C22" s="13">
        <v>76852</v>
      </c>
      <c r="D22" s="13">
        <v>83533</v>
      </c>
      <c r="E22" s="13">
        <v>55938</v>
      </c>
      <c r="F22" s="13">
        <v>91686</v>
      </c>
      <c r="G22" s="13">
        <v>189159</v>
      </c>
      <c r="H22" s="13">
        <v>58113</v>
      </c>
      <c r="I22" s="13">
        <v>12244</v>
      </c>
      <c r="J22" s="13">
        <v>34653</v>
      </c>
      <c r="K22" s="11">
        <f t="shared" si="4"/>
        <v>676802</v>
      </c>
      <c r="L22" s="50"/>
    </row>
    <row r="23" spans="1:11" ht="17.25" customHeight="1">
      <c r="A23" s="12" t="s">
        <v>25</v>
      </c>
      <c r="B23" s="13">
        <v>5418</v>
      </c>
      <c r="C23" s="13">
        <v>6719</v>
      </c>
      <c r="D23" s="13">
        <v>5650</v>
      </c>
      <c r="E23" s="13">
        <v>4005</v>
      </c>
      <c r="F23" s="13">
        <v>5833</v>
      </c>
      <c r="G23" s="13">
        <v>9549</v>
      </c>
      <c r="H23" s="13">
        <v>6754</v>
      </c>
      <c r="I23" s="13">
        <v>1324</v>
      </c>
      <c r="J23" s="13">
        <v>1968</v>
      </c>
      <c r="K23" s="11">
        <f t="shared" si="4"/>
        <v>47220</v>
      </c>
    </row>
    <row r="24" spans="1:11" ht="17.25" customHeight="1">
      <c r="A24" s="16" t="s">
        <v>26</v>
      </c>
      <c r="B24" s="13">
        <f>+B25+B26</f>
        <v>145158</v>
      </c>
      <c r="C24" s="13">
        <f aca="true" t="shared" si="7" ref="C24:J24">+C25+C26</f>
        <v>209093</v>
      </c>
      <c r="D24" s="13">
        <f t="shared" si="7"/>
        <v>216926</v>
      </c>
      <c r="E24" s="13">
        <f t="shared" si="7"/>
        <v>138710</v>
      </c>
      <c r="F24" s="13">
        <f t="shared" si="7"/>
        <v>170304</v>
      </c>
      <c r="G24" s="13">
        <f t="shared" si="7"/>
        <v>241833</v>
      </c>
      <c r="H24" s="13">
        <f t="shared" si="7"/>
        <v>116811</v>
      </c>
      <c r="I24" s="13">
        <f t="shared" si="7"/>
        <v>36114</v>
      </c>
      <c r="J24" s="13">
        <f t="shared" si="7"/>
        <v>98708</v>
      </c>
      <c r="K24" s="11">
        <f t="shared" si="4"/>
        <v>1373657</v>
      </c>
    </row>
    <row r="25" spans="1:12" ht="17.25" customHeight="1">
      <c r="A25" s="12" t="s">
        <v>114</v>
      </c>
      <c r="B25" s="13">
        <v>70136</v>
      </c>
      <c r="C25" s="13">
        <v>109244</v>
      </c>
      <c r="D25" s="13">
        <v>118342</v>
      </c>
      <c r="E25" s="13">
        <v>75745</v>
      </c>
      <c r="F25" s="13">
        <v>88086</v>
      </c>
      <c r="G25" s="13">
        <v>121115</v>
      </c>
      <c r="H25" s="13">
        <v>61013</v>
      </c>
      <c r="I25" s="13">
        <v>21819</v>
      </c>
      <c r="J25" s="13">
        <v>51399</v>
      </c>
      <c r="K25" s="11">
        <f t="shared" si="4"/>
        <v>716899</v>
      </c>
      <c r="L25" s="50"/>
    </row>
    <row r="26" spans="1:12" ht="17.25" customHeight="1">
      <c r="A26" s="12" t="s">
        <v>115</v>
      </c>
      <c r="B26" s="13">
        <v>75022</v>
      </c>
      <c r="C26" s="13">
        <v>99849</v>
      </c>
      <c r="D26" s="13">
        <v>98584</v>
      </c>
      <c r="E26" s="13">
        <v>62965</v>
      </c>
      <c r="F26" s="13">
        <v>82218</v>
      </c>
      <c r="G26" s="13">
        <v>120718</v>
      </c>
      <c r="H26" s="13">
        <v>55798</v>
      </c>
      <c r="I26" s="13">
        <v>14295</v>
      </c>
      <c r="J26" s="13">
        <v>47309</v>
      </c>
      <c r="K26" s="11">
        <f t="shared" si="4"/>
        <v>656758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7732</v>
      </c>
      <c r="I27" s="11">
        <v>0</v>
      </c>
      <c r="J27" s="11">
        <v>0</v>
      </c>
      <c r="K27" s="11">
        <f t="shared" si="4"/>
        <v>7732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10686.73</v>
      </c>
      <c r="I35" s="19">
        <v>0</v>
      </c>
      <c r="J35" s="19">
        <v>0</v>
      </c>
      <c r="K35" s="23">
        <f>SUM(B35:J35)</f>
        <v>10686.73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1733457.53</v>
      </c>
      <c r="C47" s="22">
        <f aca="true" t="shared" si="12" ref="C47:H47">+C48+C57</f>
        <v>2547062.9800000004</v>
      </c>
      <c r="D47" s="22">
        <f t="shared" si="12"/>
        <v>2867609.2499999995</v>
      </c>
      <c r="E47" s="22">
        <f t="shared" si="12"/>
        <v>1687613.7799999998</v>
      </c>
      <c r="F47" s="22">
        <f t="shared" si="12"/>
        <v>2241220.7199999997</v>
      </c>
      <c r="G47" s="22">
        <f t="shared" si="12"/>
        <v>3172704.65</v>
      </c>
      <c r="H47" s="22">
        <f t="shared" si="12"/>
        <v>1675554.6</v>
      </c>
      <c r="I47" s="22">
        <f>+I48+I57</f>
        <v>621398.19</v>
      </c>
      <c r="J47" s="22">
        <f>+J48+J57</f>
        <v>1046294.5700000001</v>
      </c>
      <c r="K47" s="22">
        <f>SUM(B47:J47)</f>
        <v>17592916.269999996</v>
      </c>
    </row>
    <row r="48" spans="1:11" ht="17.25" customHeight="1">
      <c r="A48" s="16" t="s">
        <v>107</v>
      </c>
      <c r="B48" s="23">
        <f>SUM(B49:B56)</f>
        <v>1716831.96</v>
      </c>
      <c r="C48" s="23">
        <f aca="true" t="shared" si="13" ref="C48:J48">SUM(C49:C56)</f>
        <v>2522114.9200000004</v>
      </c>
      <c r="D48" s="23">
        <f t="shared" si="13"/>
        <v>2842395.7399999998</v>
      </c>
      <c r="E48" s="23">
        <f t="shared" si="13"/>
        <v>1664711.7499999998</v>
      </c>
      <c r="F48" s="23">
        <f t="shared" si="13"/>
        <v>2218020.7199999997</v>
      </c>
      <c r="G48" s="23">
        <f t="shared" si="13"/>
        <v>3143153.1599999997</v>
      </c>
      <c r="H48" s="23">
        <f t="shared" si="13"/>
        <v>1655296.04</v>
      </c>
      <c r="I48" s="23">
        <f t="shared" si="13"/>
        <v>621398.19</v>
      </c>
      <c r="J48" s="23">
        <f t="shared" si="13"/>
        <v>1032436.06</v>
      </c>
      <c r="K48" s="23">
        <f aca="true" t="shared" si="14" ref="K48:K57">SUM(B48:J48)</f>
        <v>17416358.54</v>
      </c>
    </row>
    <row r="49" spans="1:11" ht="17.25" customHeight="1">
      <c r="A49" s="34" t="s">
        <v>43</v>
      </c>
      <c r="B49" s="23">
        <f aca="true" t="shared" si="15" ref="B49:H49">ROUND(B30*B7,2)</f>
        <v>1715619.54</v>
      </c>
      <c r="C49" s="23">
        <f t="shared" si="15"/>
        <v>2514610.97</v>
      </c>
      <c r="D49" s="23">
        <f t="shared" si="15"/>
        <v>2839951.62</v>
      </c>
      <c r="E49" s="23">
        <f t="shared" si="15"/>
        <v>1663753.7</v>
      </c>
      <c r="F49" s="23">
        <f t="shared" si="15"/>
        <v>2216174.34</v>
      </c>
      <c r="G49" s="23">
        <f t="shared" si="15"/>
        <v>3140510.07</v>
      </c>
      <c r="H49" s="23">
        <f t="shared" si="15"/>
        <v>1643471.03</v>
      </c>
      <c r="I49" s="23">
        <f>ROUND(I30*I7,2)</f>
        <v>620332.47</v>
      </c>
      <c r="J49" s="23">
        <f>ROUND(J30*J7,2)</f>
        <v>1030219.02</v>
      </c>
      <c r="K49" s="23">
        <f t="shared" si="14"/>
        <v>17384642.76</v>
      </c>
    </row>
    <row r="50" spans="1:11" ht="17.25" customHeight="1">
      <c r="A50" s="34" t="s">
        <v>44</v>
      </c>
      <c r="B50" s="19">
        <v>0</v>
      </c>
      <c r="C50" s="23">
        <f>ROUND(C31*C7,2)</f>
        <v>5589.41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5589.41</v>
      </c>
    </row>
    <row r="51" spans="1:11" ht="17.25" customHeight="1">
      <c r="A51" s="64" t="s">
        <v>103</v>
      </c>
      <c r="B51" s="65">
        <f aca="true" t="shared" si="16" ref="B51:H51">ROUND(B32*B7,2)</f>
        <v>-2879.26</v>
      </c>
      <c r="C51" s="65">
        <f t="shared" si="16"/>
        <v>-3859.18</v>
      </c>
      <c r="D51" s="65">
        <f t="shared" si="16"/>
        <v>-3941.64</v>
      </c>
      <c r="E51" s="65">
        <f t="shared" si="16"/>
        <v>-2487.35</v>
      </c>
      <c r="F51" s="65">
        <f t="shared" si="16"/>
        <v>-3435.14</v>
      </c>
      <c r="G51" s="65">
        <f t="shared" si="16"/>
        <v>-4786.99</v>
      </c>
      <c r="H51" s="65">
        <f t="shared" si="16"/>
        <v>-2576.76</v>
      </c>
      <c r="I51" s="19">
        <v>0</v>
      </c>
      <c r="J51" s="19">
        <v>0</v>
      </c>
      <c r="K51" s="65">
        <f>SUM(B51:J51)</f>
        <v>-23966.32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10686.73</v>
      </c>
      <c r="I53" s="31">
        <f>+I35</f>
        <v>0</v>
      </c>
      <c r="J53" s="31">
        <f>+J35</f>
        <v>0</v>
      </c>
      <c r="K53" s="23">
        <f t="shared" si="14"/>
        <v>10686.73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-208091.14</v>
      </c>
      <c r="C61" s="35">
        <f t="shared" si="17"/>
        <v>-141918.02000000002</v>
      </c>
      <c r="D61" s="35">
        <f t="shared" si="17"/>
        <v>-193696</v>
      </c>
      <c r="E61" s="35">
        <f t="shared" si="17"/>
        <v>-225800.25</v>
      </c>
      <c r="F61" s="35">
        <f t="shared" si="17"/>
        <v>-105963.51999999999</v>
      </c>
      <c r="G61" s="35">
        <f t="shared" si="17"/>
        <v>-322383.33</v>
      </c>
      <c r="H61" s="35">
        <f t="shared" si="17"/>
        <v>-184007.05</v>
      </c>
      <c r="I61" s="35">
        <f t="shared" si="17"/>
        <v>-97834.38</v>
      </c>
      <c r="J61" s="35">
        <f t="shared" si="17"/>
        <v>-69477.62</v>
      </c>
      <c r="K61" s="35">
        <f>SUM(B61:J61)</f>
        <v>-1549171.31</v>
      </c>
    </row>
    <row r="62" spans="1:11" ht="18.75" customHeight="1">
      <c r="A62" s="16" t="s">
        <v>74</v>
      </c>
      <c r="B62" s="35">
        <f aca="true" t="shared" si="18" ref="B62:J62">B63+B64+B65+B66+B67+B68</f>
        <v>-192580.19</v>
      </c>
      <c r="C62" s="35">
        <f t="shared" si="18"/>
        <v>-198093.83</v>
      </c>
      <c r="D62" s="35">
        <f t="shared" si="18"/>
        <v>-172672.46</v>
      </c>
      <c r="E62" s="35">
        <f t="shared" si="18"/>
        <v>-225664.91999999998</v>
      </c>
      <c r="F62" s="35">
        <f t="shared" si="18"/>
        <v>-229660.91999999998</v>
      </c>
      <c r="G62" s="35">
        <f t="shared" si="18"/>
        <v>-261133.6</v>
      </c>
      <c r="H62" s="35">
        <f t="shared" si="18"/>
        <v>-169688</v>
      </c>
      <c r="I62" s="35">
        <f t="shared" si="18"/>
        <v>-30328</v>
      </c>
      <c r="J62" s="35">
        <f t="shared" si="18"/>
        <v>-59100</v>
      </c>
      <c r="K62" s="35">
        <f aca="true" t="shared" si="19" ref="K62:K91">SUM(B62:J62)</f>
        <v>-1538921.92</v>
      </c>
    </row>
    <row r="63" spans="1:11" ht="18.75" customHeight="1">
      <c r="A63" s="12" t="s">
        <v>75</v>
      </c>
      <c r="B63" s="35">
        <f>-ROUND(B9*$D$3,2)</f>
        <v>-131988</v>
      </c>
      <c r="C63" s="35">
        <f aca="true" t="shared" si="20" ref="C63:J63">-ROUND(C9*$D$3,2)</f>
        <v>-190336</v>
      </c>
      <c r="D63" s="35">
        <f t="shared" si="20"/>
        <v>-146796</v>
      </c>
      <c r="E63" s="35">
        <f t="shared" si="20"/>
        <v>-124292</v>
      </c>
      <c r="F63" s="35">
        <f t="shared" si="20"/>
        <v>-133184</v>
      </c>
      <c r="G63" s="35">
        <f t="shared" si="20"/>
        <v>-182340</v>
      </c>
      <c r="H63" s="35">
        <f t="shared" si="20"/>
        <v>-169688</v>
      </c>
      <c r="I63" s="35">
        <f t="shared" si="20"/>
        <v>-30328</v>
      </c>
      <c r="J63" s="35">
        <f t="shared" si="20"/>
        <v>-59100</v>
      </c>
      <c r="K63" s="35">
        <f t="shared" si="19"/>
        <v>-1168052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-1228</v>
      </c>
      <c r="C65" s="35">
        <v>-236</v>
      </c>
      <c r="D65" s="35">
        <v>-324</v>
      </c>
      <c r="E65" s="35">
        <v>-744</v>
      </c>
      <c r="F65" s="35">
        <v>-632</v>
      </c>
      <c r="G65" s="35">
        <v>-412</v>
      </c>
      <c r="H65" s="19">
        <v>0</v>
      </c>
      <c r="I65" s="19">
        <v>0</v>
      </c>
      <c r="J65" s="19">
        <v>0</v>
      </c>
      <c r="K65" s="35">
        <f t="shared" si="19"/>
        <v>-3576</v>
      </c>
    </row>
    <row r="66" spans="1:11" ht="18.75" customHeight="1">
      <c r="A66" s="12" t="s">
        <v>104</v>
      </c>
      <c r="B66" s="35">
        <v>-7320</v>
      </c>
      <c r="C66" s="35">
        <v>-2688</v>
      </c>
      <c r="D66" s="35">
        <v>-1988</v>
      </c>
      <c r="E66" s="35">
        <v>-4008</v>
      </c>
      <c r="F66" s="35">
        <v>-2408</v>
      </c>
      <c r="G66" s="35">
        <v>-1820</v>
      </c>
      <c r="H66" s="19">
        <v>0</v>
      </c>
      <c r="I66" s="19">
        <v>0</v>
      </c>
      <c r="J66" s="19">
        <v>0</v>
      </c>
      <c r="K66" s="35">
        <f t="shared" si="19"/>
        <v>-20232</v>
      </c>
    </row>
    <row r="67" spans="1:11" ht="18.75" customHeight="1">
      <c r="A67" s="12" t="s">
        <v>52</v>
      </c>
      <c r="B67" s="35">
        <v>-52044.19</v>
      </c>
      <c r="C67" s="35">
        <v>-4833.83</v>
      </c>
      <c r="D67" s="35">
        <v>-23564.46</v>
      </c>
      <c r="E67" s="35">
        <v>-96620.92</v>
      </c>
      <c r="F67" s="35">
        <v>-93436.92</v>
      </c>
      <c r="G67" s="35">
        <v>-76561.6</v>
      </c>
      <c r="H67" s="19">
        <v>0</v>
      </c>
      <c r="I67" s="19">
        <v>0</v>
      </c>
      <c r="J67" s="19">
        <v>0</v>
      </c>
      <c r="K67" s="35">
        <f t="shared" si="19"/>
        <v>-347061.92000000004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-61249.73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-248647.07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-29000</v>
      </c>
      <c r="H86" s="19">
        <v>0</v>
      </c>
      <c r="I86" s="19">
        <v>0</v>
      </c>
      <c r="J86" s="19">
        <v>0</v>
      </c>
      <c r="K86" s="65">
        <f t="shared" si="19"/>
        <v>-29000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65">
        <v>78287.04</v>
      </c>
      <c r="D103" s="19">
        <v>0</v>
      </c>
      <c r="E103" s="65">
        <v>14829.43</v>
      </c>
      <c r="F103" s="65">
        <v>145281.21</v>
      </c>
      <c r="G103" s="19">
        <v>0</v>
      </c>
      <c r="H103" s="19">
        <v>0</v>
      </c>
      <c r="I103" s="19">
        <v>0</v>
      </c>
      <c r="J103" s="19">
        <v>0</v>
      </c>
      <c r="K103" s="46">
        <f>SUM(B103:J103)</f>
        <v>238397.68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1525366.3900000001</v>
      </c>
      <c r="C106" s="24">
        <f t="shared" si="22"/>
        <v>2405144.9600000004</v>
      </c>
      <c r="D106" s="24">
        <f t="shared" si="22"/>
        <v>2673913.2499999995</v>
      </c>
      <c r="E106" s="24">
        <f t="shared" si="22"/>
        <v>1461813.5299999998</v>
      </c>
      <c r="F106" s="24">
        <f t="shared" si="22"/>
        <v>2135257.1999999997</v>
      </c>
      <c r="G106" s="24">
        <f t="shared" si="22"/>
        <v>2850321.32</v>
      </c>
      <c r="H106" s="24">
        <f t="shared" si="22"/>
        <v>1491547.55</v>
      </c>
      <c r="I106" s="24">
        <f>+I107+I108</f>
        <v>523563.80999999994</v>
      </c>
      <c r="J106" s="24">
        <f>+J107+J108</f>
        <v>976816.9500000001</v>
      </c>
      <c r="K106" s="46">
        <f>SUM(B106:J106)</f>
        <v>16043744.959999999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1508740.82</v>
      </c>
      <c r="C107" s="24">
        <f t="shared" si="23"/>
        <v>2380196.9000000004</v>
      </c>
      <c r="D107" s="24">
        <f t="shared" si="23"/>
        <v>2648699.7399999998</v>
      </c>
      <c r="E107" s="24">
        <f t="shared" si="23"/>
        <v>1438911.4999999998</v>
      </c>
      <c r="F107" s="24">
        <f t="shared" si="23"/>
        <v>2112057.1999999997</v>
      </c>
      <c r="G107" s="24">
        <f t="shared" si="23"/>
        <v>2820769.8299999996</v>
      </c>
      <c r="H107" s="24">
        <f t="shared" si="23"/>
        <v>1471288.99</v>
      </c>
      <c r="I107" s="24">
        <f t="shared" si="23"/>
        <v>523563.80999999994</v>
      </c>
      <c r="J107" s="24">
        <f t="shared" si="23"/>
        <v>962958.4400000001</v>
      </c>
      <c r="K107" s="46">
        <f>SUM(B107:J107)</f>
        <v>15867187.23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16043744.959999995</v>
      </c>
      <c r="L114" s="52"/>
    </row>
    <row r="115" spans="1:11" ht="18.75" customHeight="1">
      <c r="A115" s="26" t="s">
        <v>70</v>
      </c>
      <c r="B115" s="27">
        <v>200288.09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200288.09</v>
      </c>
    </row>
    <row r="116" spans="1:11" ht="18.75" customHeight="1">
      <c r="A116" s="26" t="s">
        <v>71</v>
      </c>
      <c r="B116" s="27">
        <v>1325078.31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1325078.31</v>
      </c>
    </row>
    <row r="117" spans="1:11" ht="18.75" customHeight="1">
      <c r="A117" s="26" t="s">
        <v>72</v>
      </c>
      <c r="B117" s="38">
        <v>0</v>
      </c>
      <c r="C117" s="27">
        <f>+C106</f>
        <v>2405144.9600000004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2405144.9600000004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2488503.83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2488503.83</v>
      </c>
    </row>
    <row r="119" spans="1:11" ht="18.75" customHeight="1">
      <c r="A119" s="26" t="s">
        <v>118</v>
      </c>
      <c r="B119" s="38">
        <v>0</v>
      </c>
      <c r="C119" s="38">
        <v>0</v>
      </c>
      <c r="D119" s="27">
        <v>185409.43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185409.43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1447195.39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1447195.39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14618.13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14618.13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399695.83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399695.83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772926.16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772926.16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105750.7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105750.7</v>
      </c>
    </row>
    <row r="125" spans="1:11" ht="18.75" customHeight="1">
      <c r="A125" s="26" t="s">
        <v>124</v>
      </c>
      <c r="B125" s="66">
        <v>0</v>
      </c>
      <c r="C125" s="66">
        <v>0</v>
      </c>
      <c r="D125" s="66">
        <v>0</v>
      </c>
      <c r="E125" s="66">
        <v>0</v>
      </c>
      <c r="F125" s="67">
        <v>856884.51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856884.51</v>
      </c>
    </row>
    <row r="126" spans="1:11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850484.41</v>
      </c>
      <c r="H126" s="38">
        <v>0</v>
      </c>
      <c r="I126" s="38">
        <v>0</v>
      </c>
      <c r="J126" s="38">
        <v>0</v>
      </c>
      <c r="K126" s="39">
        <f t="shared" si="25"/>
        <v>850484.41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66812.44</v>
      </c>
      <c r="H127" s="38">
        <v>0</v>
      </c>
      <c r="I127" s="38">
        <v>0</v>
      </c>
      <c r="J127" s="38">
        <v>0</v>
      </c>
      <c r="K127" s="39">
        <f t="shared" si="25"/>
        <v>66812.44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378981.25</v>
      </c>
      <c r="H128" s="38">
        <v>0</v>
      </c>
      <c r="I128" s="38">
        <v>0</v>
      </c>
      <c r="J128" s="38">
        <v>0</v>
      </c>
      <c r="K128" s="39">
        <f t="shared" si="25"/>
        <v>378981.25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406269.37</v>
      </c>
      <c r="H129" s="38">
        <v>0</v>
      </c>
      <c r="I129" s="38">
        <v>0</v>
      </c>
      <c r="J129" s="38">
        <v>0</v>
      </c>
      <c r="K129" s="39">
        <f t="shared" si="25"/>
        <v>406269.37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1147773.85</v>
      </c>
      <c r="H130" s="38">
        <v>0</v>
      </c>
      <c r="I130" s="38">
        <v>0</v>
      </c>
      <c r="J130" s="38">
        <v>0</v>
      </c>
      <c r="K130" s="39">
        <f t="shared" si="25"/>
        <v>1147773.85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535554.2</v>
      </c>
      <c r="I131" s="38">
        <v>0</v>
      </c>
      <c r="J131" s="38">
        <v>0</v>
      </c>
      <c r="K131" s="39">
        <f t="shared" si="25"/>
        <v>535554.2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955993.34</v>
      </c>
      <c r="I132" s="38">
        <v>0</v>
      </c>
      <c r="J132" s="38">
        <v>0</v>
      </c>
      <c r="K132" s="39">
        <f t="shared" si="25"/>
        <v>955993.34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523563.81</v>
      </c>
      <c r="J133" s="38"/>
      <c r="K133" s="39">
        <f t="shared" si="25"/>
        <v>523563.81</v>
      </c>
    </row>
    <row r="134" spans="1:11" ht="18.75" customHeight="1">
      <c r="A134" s="74" t="s">
        <v>133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976816.95</v>
      </c>
      <c r="K134" s="42">
        <f t="shared" si="25"/>
        <v>976816.95</v>
      </c>
    </row>
    <row r="135" spans="1:11" ht="18.75" customHeight="1">
      <c r="A135" s="84" t="s">
        <v>138</v>
      </c>
      <c r="B135" s="84"/>
      <c r="C135" s="84"/>
      <c r="D135" s="84"/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8">
    <mergeCell ref="A135:D135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2018-04-24T18:08:40Z</dcterms:modified>
  <cp:category/>
  <cp:version/>
  <cp:contentType/>
  <cp:contentStatus/>
</cp:coreProperties>
</file>