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<sst xmlns="http://schemas.openxmlformats.org/spreadsheetml/2006/main" count="139" uniqueCount="139">
  <si>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</si>
  <si>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</si>
  <si>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</si>
  <si>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</si>
  <si>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</si>
  <si>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</si>
  <si>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</si>
  <si>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</si>
  <si>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</si>
  <si>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</si>
  <si>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</si>
  <si>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</si>
  <si>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</si>
  <si>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</si>
  <si>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</si>
  <si>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</si>
  <si>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</si>
  <si>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</si>
  <si>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</si>
  <si>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</si>
  <si>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</si>
  <si>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</si>
  <si>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</si>
  <si>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</si>
  <si>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</si>
  <si>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</si>
  <si>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</si>
  <si>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</si>
  <si>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</si>
  <si>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</si>
  <si>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</si>
  <si>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</si>
  <si>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</si>
  <si>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</si>
  <si>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</si>
  <si>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</si>
  <si>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</si>
  <si>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</si>
  <si>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</si>
  <si>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</si>
  <si>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</si>
  <si>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</si>
  <si>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</si>
  <si>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</si>
  <si>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</si>
  <si>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</si>
  <si>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</si>
  <si>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</si>
  <si>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</si>
  <si>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</si>
  <si>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</si>
  <si>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</si>
  <si>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</si>
  <si>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</si>
  <si>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</si>
  <si>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</si>
  <si>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</si>
  <si>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</si>
  <si>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</si>
  <si>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</si>
  <si>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</si>
  <si>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</si>
  <si>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</si>
  <si>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</si>
  <si>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</si>
  <si>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</si>
  <si>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</si>
  <si>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</si>
  <si>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</si>
  <si>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</si>
  <si>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</si>
  <si>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</si>
  <si>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</si>
  <si>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</si>
  <si>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</si>
  <si>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</si>
  <si>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</si>
  <si>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</si>
  <si>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</si>
  <si>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</si>
  <si>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</si>
  <si>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</si>
  <si>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</si>
  <si>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</si>
  <si>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</si>
  <si>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</si>
  <si>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</si>
  <si>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</si>
  <si>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</si>
  <si>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</si>
  <si>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</si>
  <si>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</si>
  <si>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</si>
  <si>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</si>
  <si>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</si>
  <si>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</si>
  <si>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</si>
  <si>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</si>
  <si>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</si>
  <si>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</si>
  <si>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</si>
  <si>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</si>
  <si>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</si>
  <si>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</si>
  <si>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</si>
  <si>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</si>
  <si>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</si>
  <si>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</si>
  <si>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</si>
  <si>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</si>
  <si>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</si>
  <si>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</si>
  <si>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</si>
  <si>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</si>
  <si>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</si>
  <si>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</si>
  <si>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</si>
  <si>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</si>
  <si>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</si>
  <si>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</si>
  <si>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</si>
  <si>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</si>
  <si>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</si>
  <si>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</si>
  <si>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</si>
  <si>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</si>
  <si>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</si>
  <si>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</si>
  <si>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</si>
  <si>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</si>
  <si>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</si>
  <si>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</si>
  <si>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</si>
  <si>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</si>
  <si>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</si>
  <si>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</si>
  <si>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17/04/18 - VENCIMENTO 24/04/18</t>
  </si>
  <si>
    <t>6.3. Revisão de Remuneração pelo Transporte Coletivo ¹</t>
  </si>
  <si>
    <t>¹ Ajuste dos valores da energia para tração (trólebus) de jan/18.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</si>
</sst>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599674</v>
      </c>
      <c r="C7" s="9">
        <f t="shared" si="0"/>
        <v>787824</v>
      </c>
      <c r="D7" s="9">
        <f t="shared" si="0"/>
        <v>789331</v>
      </c>
      <c r="E7" s="9">
        <f t="shared" si="0"/>
        <v>542945</v>
      </c>
      <c r="F7" s="9">
        <f t="shared" si="0"/>
        <v>734774</v>
      </c>
      <c r="G7" s="9">
        <f t="shared" si="0"/>
        <v>1217444</v>
      </c>
      <c r="H7" s="9">
        <f t="shared" si="0"/>
        <v>559577</v>
      </c>
      <c r="I7" s="9">
        <f t="shared" si="0"/>
        <v>127102</v>
      </c>
      <c r="J7" s="9">
        <f t="shared" si="0"/>
        <v>329844</v>
      </c>
      <c r="K7" s="9">
        <f t="shared" si="0"/>
        <v>5688515</v>
      </c>
      <c r="L7" s="50"/>
    </row>
    <row r="8" spans="1:11" ht="17.25" customHeight="1">
      <c r="A8" s="10" t="s">
        <v>97</v>
      </c>
      <c r="B8" s="11">
        <f>B9+B12+B16</f>
        <v>285573</v>
      </c>
      <c r="C8" s="11">
        <f aca="true" t="shared" si="1" ref="C8:J8">C9+C12+C16</f>
        <v>384829</v>
      </c>
      <c r="D8" s="11">
        <f t="shared" si="1"/>
        <v>355705</v>
      </c>
      <c r="E8" s="11">
        <f t="shared" si="1"/>
        <v>264833</v>
      </c>
      <c r="F8" s="11">
        <f t="shared" si="1"/>
        <v>343928</v>
      </c>
      <c r="G8" s="11">
        <f t="shared" si="1"/>
        <v>572755</v>
      </c>
      <c r="H8" s="11">
        <f t="shared" si="1"/>
        <v>292968</v>
      </c>
      <c r="I8" s="11">
        <f t="shared" si="1"/>
        <v>56351</v>
      </c>
      <c r="J8" s="11">
        <f t="shared" si="1"/>
        <v>148014</v>
      </c>
      <c r="K8" s="11">
        <f>SUM(B8:J8)</f>
        <v>2704956</v>
      </c>
    </row>
    <row r="9" spans="1:11" ht="17.25" customHeight="1">
      <c r="A9" s="15" t="s">
        <v>16</v>
      </c>
      <c r="B9" s="13">
        <f>+B10+B11</f>
        <v>33726</v>
      </c>
      <c r="C9" s="13">
        <f aca="true" t="shared" si="2" ref="C9:J9">+C10+C11</f>
        <v>49106</v>
      </c>
      <c r="D9" s="13">
        <f t="shared" si="2"/>
        <v>37819</v>
      </c>
      <c r="E9" s="13">
        <f t="shared" si="2"/>
        <v>30912</v>
      </c>
      <c r="F9" s="13">
        <f t="shared" si="2"/>
        <v>34808</v>
      </c>
      <c r="G9" s="13">
        <f t="shared" si="2"/>
        <v>46400</v>
      </c>
      <c r="H9" s="13">
        <f t="shared" si="2"/>
        <v>42977</v>
      </c>
      <c r="I9" s="13">
        <f t="shared" si="2"/>
        <v>7819</v>
      </c>
      <c r="J9" s="13">
        <f t="shared" si="2"/>
        <v>14858</v>
      </c>
      <c r="K9" s="11">
        <f>SUM(B9:J9)</f>
        <v>298425</v>
      </c>
    </row>
    <row r="10" spans="1:11" ht="17.25" customHeight="1">
      <c r="A10" s="29" t="s">
        <v>17</v>
      </c>
      <c r="B10" s="13">
        <v>33726</v>
      </c>
      <c r="C10" s="13">
        <v>49106</v>
      </c>
      <c r="D10" s="13">
        <v>37819</v>
      </c>
      <c r="E10" s="13">
        <v>30912</v>
      </c>
      <c r="F10" s="13">
        <v>34808</v>
      </c>
      <c r="G10" s="13">
        <v>46400</v>
      </c>
      <c r="H10" s="13">
        <v>42977</v>
      </c>
      <c r="I10" s="13">
        <v>7819</v>
      </c>
      <c r="J10" s="13">
        <v>14858</v>
      </c>
      <c r="K10" s="11">
        <f>SUM(B10:J10)</f>
        <v>298425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238556</v>
      </c>
      <c r="C12" s="17">
        <f t="shared" si="3"/>
        <v>317158</v>
      </c>
      <c r="D12" s="17">
        <f t="shared" si="3"/>
        <v>300925</v>
      </c>
      <c r="E12" s="17">
        <f t="shared" si="3"/>
        <v>221708</v>
      </c>
      <c r="F12" s="17">
        <f t="shared" si="3"/>
        <v>289923</v>
      </c>
      <c r="G12" s="17">
        <f t="shared" si="3"/>
        <v>493279</v>
      </c>
      <c r="H12" s="17">
        <f t="shared" si="3"/>
        <v>236321</v>
      </c>
      <c r="I12" s="17">
        <f t="shared" si="3"/>
        <v>45607</v>
      </c>
      <c r="J12" s="17">
        <f t="shared" si="3"/>
        <v>125891</v>
      </c>
      <c r="K12" s="11">
        <f aca="true" t="shared" si="4" ref="K12:K27">SUM(B12:J12)</f>
        <v>2269368</v>
      </c>
    </row>
    <row r="13" spans="1:13" ht="17.25" customHeight="1">
      <c r="A13" s="14" t="s">
        <v>19</v>
      </c>
      <c r="B13" s="13">
        <v>111848</v>
      </c>
      <c r="C13" s="13">
        <v>156856</v>
      </c>
      <c r="D13" s="13">
        <v>155526</v>
      </c>
      <c r="E13" s="13">
        <v>109542</v>
      </c>
      <c r="F13" s="13">
        <v>142250</v>
      </c>
      <c r="G13" s="13">
        <v>228471</v>
      </c>
      <c r="H13" s="13">
        <v>105491</v>
      </c>
      <c r="I13" s="13">
        <v>24553</v>
      </c>
      <c r="J13" s="13">
        <v>64430</v>
      </c>
      <c r="K13" s="11">
        <f t="shared" si="4"/>
        <v>1098967</v>
      </c>
      <c r="L13" s="50"/>
      <c r="M13" s="51"/>
    </row>
    <row r="14" spans="1:12" ht="17.25" customHeight="1">
      <c r="A14" s="14" t="s">
        <v>20</v>
      </c>
      <c r="B14" s="13">
        <v>114027</v>
      </c>
      <c r="C14" s="13">
        <v>140087</v>
      </c>
      <c r="D14" s="13">
        <v>131913</v>
      </c>
      <c r="E14" s="13">
        <v>99787</v>
      </c>
      <c r="F14" s="13">
        <v>134433</v>
      </c>
      <c r="G14" s="13">
        <v>244181</v>
      </c>
      <c r="H14" s="13">
        <v>110463</v>
      </c>
      <c r="I14" s="13">
        <v>17597</v>
      </c>
      <c r="J14" s="13">
        <v>56839</v>
      </c>
      <c r="K14" s="11">
        <f t="shared" si="4"/>
        <v>1049327</v>
      </c>
      <c r="L14" s="50"/>
    </row>
    <row r="15" spans="1:11" ht="17.25" customHeight="1">
      <c r="A15" s="14" t="s">
        <v>21</v>
      </c>
      <c r="B15" s="13">
        <v>12681</v>
      </c>
      <c r="C15" s="13">
        <v>20215</v>
      </c>
      <c r="D15" s="13">
        <v>13486</v>
      </c>
      <c r="E15" s="13">
        <v>12379</v>
      </c>
      <c r="F15" s="13">
        <v>13240</v>
      </c>
      <c r="G15" s="13">
        <v>20627</v>
      </c>
      <c r="H15" s="13">
        <v>20367</v>
      </c>
      <c r="I15" s="13">
        <v>3457</v>
      </c>
      <c r="J15" s="13">
        <v>4622</v>
      </c>
      <c r="K15" s="11">
        <f t="shared" si="4"/>
        <v>121074</v>
      </c>
    </row>
    <row r="16" spans="1:11" ht="17.25" customHeight="1">
      <c r="A16" s="15" t="s">
        <v>93</v>
      </c>
      <c r="B16" s="13">
        <f>B17+B18+B19</f>
        <v>13291</v>
      </c>
      <c r="C16" s="13">
        <f aca="true" t="shared" si="5" ref="C16:J16">C17+C18+C19</f>
        <v>18565</v>
      </c>
      <c r="D16" s="13">
        <f t="shared" si="5"/>
        <v>16961</v>
      </c>
      <c r="E16" s="13">
        <f t="shared" si="5"/>
        <v>12213</v>
      </c>
      <c r="F16" s="13">
        <f t="shared" si="5"/>
        <v>19197</v>
      </c>
      <c r="G16" s="13">
        <f t="shared" si="5"/>
        <v>33076</v>
      </c>
      <c r="H16" s="13">
        <f t="shared" si="5"/>
        <v>13670</v>
      </c>
      <c r="I16" s="13">
        <f t="shared" si="5"/>
        <v>2925</v>
      </c>
      <c r="J16" s="13">
        <f t="shared" si="5"/>
        <v>7265</v>
      </c>
      <c r="K16" s="11">
        <f t="shared" si="4"/>
        <v>137163</v>
      </c>
    </row>
    <row r="17" spans="1:11" ht="17.25" customHeight="1">
      <c r="A17" s="14" t="s">
        <v>94</v>
      </c>
      <c r="B17" s="13">
        <v>13148</v>
      </c>
      <c r="C17" s="13">
        <v>18395</v>
      </c>
      <c r="D17" s="13">
        <v>16807</v>
      </c>
      <c r="E17" s="13">
        <v>12074</v>
      </c>
      <c r="F17" s="13">
        <v>19023</v>
      </c>
      <c r="G17" s="13">
        <v>32725</v>
      </c>
      <c r="H17" s="13">
        <v>13549</v>
      </c>
      <c r="I17" s="13">
        <v>2898</v>
      </c>
      <c r="J17" s="13">
        <v>7197</v>
      </c>
      <c r="K17" s="11">
        <f t="shared" si="4"/>
        <v>135816</v>
      </c>
    </row>
    <row r="18" spans="1:11" ht="17.25" customHeight="1">
      <c r="A18" s="14" t="s">
        <v>95</v>
      </c>
      <c r="B18" s="13">
        <v>109</v>
      </c>
      <c r="C18" s="13">
        <v>140</v>
      </c>
      <c r="D18" s="13">
        <v>126</v>
      </c>
      <c r="E18" s="13">
        <v>124</v>
      </c>
      <c r="F18" s="13">
        <v>152</v>
      </c>
      <c r="G18" s="13">
        <v>337</v>
      </c>
      <c r="H18" s="13">
        <v>115</v>
      </c>
      <c r="I18" s="13">
        <v>25</v>
      </c>
      <c r="J18" s="13">
        <v>60</v>
      </c>
      <c r="K18" s="11">
        <f t="shared" si="4"/>
        <v>1188</v>
      </c>
    </row>
    <row r="19" spans="1:11" ht="17.25" customHeight="1">
      <c r="A19" s="14" t="s">
        <v>96</v>
      </c>
      <c r="B19" s="13">
        <v>34</v>
      </c>
      <c r="C19" s="13">
        <v>30</v>
      </c>
      <c r="D19" s="13">
        <v>28</v>
      </c>
      <c r="E19" s="13">
        <v>15</v>
      </c>
      <c r="F19" s="13">
        <v>22</v>
      </c>
      <c r="G19" s="13">
        <v>14</v>
      </c>
      <c r="H19" s="13">
        <v>6</v>
      </c>
      <c r="I19" s="13">
        <v>2</v>
      </c>
      <c r="J19" s="13">
        <v>8</v>
      </c>
      <c r="K19" s="11">
        <f t="shared" si="4"/>
        <v>159</v>
      </c>
    </row>
    <row r="20" spans="1:11" ht="17.25" customHeight="1">
      <c r="A20" s="16" t="s">
        <v>22</v>
      </c>
      <c r="B20" s="11">
        <f>+B21+B22+B23</f>
        <v>169280</v>
      </c>
      <c r="C20" s="11">
        <f aca="true" t="shared" si="6" ref="C20:J20">+C21+C22+C23</f>
        <v>194731</v>
      </c>
      <c r="D20" s="11">
        <f t="shared" si="6"/>
        <v>216749</v>
      </c>
      <c r="E20" s="11">
        <f t="shared" si="6"/>
        <v>139589</v>
      </c>
      <c r="F20" s="11">
        <f t="shared" si="6"/>
        <v>219894</v>
      </c>
      <c r="G20" s="11">
        <f t="shared" si="6"/>
        <v>404957</v>
      </c>
      <c r="H20" s="11">
        <f t="shared" si="6"/>
        <v>141896</v>
      </c>
      <c r="I20" s="11">
        <f t="shared" si="6"/>
        <v>34706</v>
      </c>
      <c r="J20" s="11">
        <f t="shared" si="6"/>
        <v>85382</v>
      </c>
      <c r="K20" s="11">
        <f t="shared" si="4"/>
        <v>1607184</v>
      </c>
    </row>
    <row r="21" spans="1:12" ht="17.25" customHeight="1">
      <c r="A21" s="12" t="s">
        <v>23</v>
      </c>
      <c r="B21" s="13">
        <v>88538</v>
      </c>
      <c r="C21" s="13">
        <v>111382</v>
      </c>
      <c r="D21" s="13">
        <v>126497</v>
      </c>
      <c r="E21" s="13">
        <v>78569</v>
      </c>
      <c r="F21" s="13">
        <v>121366</v>
      </c>
      <c r="G21" s="13">
        <v>207712</v>
      </c>
      <c r="H21" s="13">
        <v>76967</v>
      </c>
      <c r="I21" s="13">
        <v>21021</v>
      </c>
      <c r="J21" s="13">
        <v>48689</v>
      </c>
      <c r="K21" s="11">
        <f t="shared" si="4"/>
        <v>880741</v>
      </c>
      <c r="L21" s="50"/>
    </row>
    <row r="22" spans="1:12" ht="17.25" customHeight="1">
      <c r="A22" s="12" t="s">
        <v>24</v>
      </c>
      <c r="B22" s="13">
        <v>75400</v>
      </c>
      <c r="C22" s="13">
        <v>76609</v>
      </c>
      <c r="D22" s="13">
        <v>84628</v>
      </c>
      <c r="E22" s="13">
        <v>56926</v>
      </c>
      <c r="F22" s="13">
        <v>92700</v>
      </c>
      <c r="G22" s="13">
        <v>187797</v>
      </c>
      <c r="H22" s="13">
        <v>58193</v>
      </c>
      <c r="I22" s="13">
        <v>12368</v>
      </c>
      <c r="J22" s="13">
        <v>34734</v>
      </c>
      <c r="K22" s="11">
        <f t="shared" si="4"/>
        <v>679355</v>
      </c>
      <c r="L22" s="50"/>
    </row>
    <row r="23" spans="1:11" ht="17.25" customHeight="1">
      <c r="A23" s="12" t="s">
        <v>25</v>
      </c>
      <c r="B23" s="13">
        <v>5342</v>
      </c>
      <c r="C23" s="13">
        <v>6740</v>
      </c>
      <c r="D23" s="13">
        <v>5624</v>
      </c>
      <c r="E23" s="13">
        <v>4094</v>
      </c>
      <c r="F23" s="13">
        <v>5828</v>
      </c>
      <c r="G23" s="13">
        <v>9448</v>
      </c>
      <c r="H23" s="13">
        <v>6736</v>
      </c>
      <c r="I23" s="13">
        <v>1317</v>
      </c>
      <c r="J23" s="13">
        <v>1959</v>
      </c>
      <c r="K23" s="11">
        <f t="shared" si="4"/>
        <v>47088</v>
      </c>
    </row>
    <row r="24" spans="1:11" ht="17.25" customHeight="1">
      <c r="A24" s="16" t="s">
        <v>26</v>
      </c>
      <c r="B24" s="13">
        <f>+B25+B26</f>
        <v>144821</v>
      </c>
      <c r="C24" s="13">
        <f aca="true" t="shared" si="7" ref="C24:J24">+C25+C26</f>
        <v>208264</v>
      </c>
      <c r="D24" s="13">
        <f t="shared" si="7"/>
        <v>216877</v>
      </c>
      <c r="E24" s="13">
        <f t="shared" si="7"/>
        <v>138523</v>
      </c>
      <c r="F24" s="13">
        <f t="shared" si="7"/>
        <v>170952</v>
      </c>
      <c r="G24" s="13">
        <f t="shared" si="7"/>
        <v>239732</v>
      </c>
      <c r="H24" s="13">
        <f t="shared" si="7"/>
        <v>116754</v>
      </c>
      <c r="I24" s="13">
        <f t="shared" si="7"/>
        <v>36045</v>
      </c>
      <c r="J24" s="13">
        <f t="shared" si="7"/>
        <v>96448</v>
      </c>
      <c r="K24" s="11">
        <f t="shared" si="4"/>
        <v>1368416</v>
      </c>
    </row>
    <row r="25" spans="1:12" ht="17.25" customHeight="1">
      <c r="A25" s="12" t="s">
        <v>115</v>
      </c>
      <c r="B25" s="13">
        <v>69177</v>
      </c>
      <c r="C25" s="13">
        <v>108437</v>
      </c>
      <c r="D25" s="13">
        <v>118191</v>
      </c>
      <c r="E25" s="13">
        <v>76217</v>
      </c>
      <c r="F25" s="13">
        <v>87400</v>
      </c>
      <c r="G25" s="13">
        <v>119627</v>
      </c>
      <c r="H25" s="13">
        <v>60653</v>
      </c>
      <c r="I25" s="13">
        <v>21674</v>
      </c>
      <c r="J25" s="13">
        <v>49520</v>
      </c>
      <c r="K25" s="11">
        <f t="shared" si="4"/>
        <v>710896</v>
      </c>
      <c r="L25" s="50"/>
    </row>
    <row r="26" spans="1:12" ht="17.25" customHeight="1">
      <c r="A26" s="12" t="s">
        <v>116</v>
      </c>
      <c r="B26" s="13">
        <v>75644</v>
      </c>
      <c r="C26" s="13">
        <v>99827</v>
      </c>
      <c r="D26" s="13">
        <v>98686</v>
      </c>
      <c r="E26" s="13">
        <v>62306</v>
      </c>
      <c r="F26" s="13">
        <v>83552</v>
      </c>
      <c r="G26" s="13">
        <v>120105</v>
      </c>
      <c r="H26" s="13">
        <v>56101</v>
      </c>
      <c r="I26" s="13">
        <v>14371</v>
      </c>
      <c r="J26" s="13">
        <v>46928</v>
      </c>
      <c r="K26" s="11">
        <f t="shared" si="4"/>
        <v>657520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7959</v>
      </c>
      <c r="I27" s="11">
        <v>0</v>
      </c>
      <c r="J27" s="11">
        <v>0</v>
      </c>
      <c r="K27" s="11">
        <f t="shared" si="4"/>
        <v>7959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10020.73</v>
      </c>
      <c r="I35" s="19">
        <v>0</v>
      </c>
      <c r="J35" s="19">
        <v>0</v>
      </c>
      <c r="K35" s="23">
        <f>SUM(B35:J35)</f>
        <v>10020.73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1732966.4200000002</v>
      </c>
      <c r="C47" s="22">
        <f aca="true" t="shared" si="12" ref="C47:H47">+C48+C57</f>
        <v>2547816.9900000007</v>
      </c>
      <c r="D47" s="22">
        <f t="shared" si="12"/>
        <v>2871217.5399999996</v>
      </c>
      <c r="E47" s="22">
        <f t="shared" si="12"/>
        <v>1687335.39</v>
      </c>
      <c r="F47" s="22">
        <f t="shared" si="12"/>
        <v>2253009.8000000003</v>
      </c>
      <c r="G47" s="22">
        <f t="shared" si="12"/>
        <v>3147185.7600000007</v>
      </c>
      <c r="H47" s="22">
        <f t="shared" si="12"/>
        <v>1673163.24</v>
      </c>
      <c r="I47" s="22">
        <f>+I48+I57</f>
        <v>617942.57</v>
      </c>
      <c r="J47" s="22">
        <f>+J48+J57</f>
        <v>1033908.17</v>
      </c>
      <c r="K47" s="22">
        <f>SUM(B47:J47)</f>
        <v>17564545.880000003</v>
      </c>
    </row>
    <row r="48" spans="1:11" ht="17.25" customHeight="1">
      <c r="A48" s="16" t="s">
        <v>108</v>
      </c>
      <c r="B48" s="23">
        <f>SUM(B49:B56)</f>
        <v>1716340.85</v>
      </c>
      <c r="C48" s="23">
        <f aca="true" t="shared" si="13" ref="C48:J48">SUM(C49:C56)</f>
        <v>2522868.9300000006</v>
      </c>
      <c r="D48" s="23">
        <f t="shared" si="13"/>
        <v>2846004.03</v>
      </c>
      <c r="E48" s="23">
        <f t="shared" si="13"/>
        <v>1664433.3599999999</v>
      </c>
      <c r="F48" s="23">
        <f t="shared" si="13"/>
        <v>2229809.8000000003</v>
      </c>
      <c r="G48" s="23">
        <f t="shared" si="13"/>
        <v>3117634.2700000005</v>
      </c>
      <c r="H48" s="23">
        <f t="shared" si="13"/>
        <v>1652904.68</v>
      </c>
      <c r="I48" s="23">
        <f t="shared" si="13"/>
        <v>617942.57</v>
      </c>
      <c r="J48" s="23">
        <f t="shared" si="13"/>
        <v>1020049.66</v>
      </c>
      <c r="K48" s="23">
        <f aca="true" t="shared" si="14" ref="K48:K57">SUM(B48:J48)</f>
        <v>17387988.150000002</v>
      </c>
    </row>
    <row r="49" spans="1:11" ht="17.25" customHeight="1">
      <c r="A49" s="34" t="s">
        <v>43</v>
      </c>
      <c r="B49" s="23">
        <f aca="true" t="shared" si="15" ref="B49:H49">ROUND(B30*B7,2)</f>
        <v>1715127.61</v>
      </c>
      <c r="C49" s="23">
        <f t="shared" si="15"/>
        <v>2515364.47</v>
      </c>
      <c r="D49" s="23">
        <f t="shared" si="15"/>
        <v>2843564.93</v>
      </c>
      <c r="E49" s="23">
        <f t="shared" si="15"/>
        <v>1663474.89</v>
      </c>
      <c r="F49" s="23">
        <f t="shared" si="15"/>
        <v>2227981.72</v>
      </c>
      <c r="G49" s="23">
        <f t="shared" si="15"/>
        <v>3114952.22</v>
      </c>
      <c r="H49" s="23">
        <f t="shared" si="15"/>
        <v>1641742.96</v>
      </c>
      <c r="I49" s="23">
        <f>ROUND(I30*I7,2)</f>
        <v>616876.85</v>
      </c>
      <c r="J49" s="23">
        <f>ROUND(J30*J7,2)</f>
        <v>1017832.62</v>
      </c>
      <c r="K49" s="23">
        <f t="shared" si="14"/>
        <v>17356918.27</v>
      </c>
    </row>
    <row r="50" spans="1:11" ht="17.25" customHeight="1">
      <c r="A50" s="34" t="s">
        <v>44</v>
      </c>
      <c r="B50" s="19">
        <v>0</v>
      </c>
      <c r="C50" s="23">
        <f>ROUND(C31*C7,2)</f>
        <v>5591.08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5591.08</v>
      </c>
    </row>
    <row r="51" spans="1:11" ht="17.25" customHeight="1">
      <c r="A51" s="64" t="s">
        <v>104</v>
      </c>
      <c r="B51" s="65">
        <f aca="true" t="shared" si="16" ref="B51:H51">ROUND(B32*B7,2)</f>
        <v>-2878.44</v>
      </c>
      <c r="C51" s="65">
        <f t="shared" si="16"/>
        <v>-3860.34</v>
      </c>
      <c r="D51" s="65">
        <f t="shared" si="16"/>
        <v>-3946.66</v>
      </c>
      <c r="E51" s="65">
        <f t="shared" si="16"/>
        <v>-2486.93</v>
      </c>
      <c r="F51" s="65">
        <f t="shared" si="16"/>
        <v>-3453.44</v>
      </c>
      <c r="G51" s="65">
        <f t="shared" si="16"/>
        <v>-4748.03</v>
      </c>
      <c r="H51" s="65">
        <f t="shared" si="16"/>
        <v>-2574.05</v>
      </c>
      <c r="I51" s="19">
        <v>0</v>
      </c>
      <c r="J51" s="19">
        <v>0</v>
      </c>
      <c r="K51" s="65">
        <f>SUM(B51:J51)</f>
        <v>-23947.89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10020.73</v>
      </c>
      <c r="I53" s="31">
        <f>+I35</f>
        <v>0</v>
      </c>
      <c r="J53" s="31">
        <f>+J35</f>
        <v>0</v>
      </c>
      <c r="K53" s="23">
        <f t="shared" si="14"/>
        <v>10020.73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176557.73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-330826.27999999997</v>
      </c>
      <c r="C61" s="35">
        <f t="shared" si="17"/>
        <v>-226494.75</v>
      </c>
      <c r="D61" s="35">
        <f t="shared" si="17"/>
        <v>-234510.56</v>
      </c>
      <c r="E61" s="35">
        <f t="shared" si="17"/>
        <v>-371229.12</v>
      </c>
      <c r="F61" s="35">
        <f t="shared" si="17"/>
        <v>-390697.94</v>
      </c>
      <c r="G61" s="35">
        <f t="shared" si="17"/>
        <v>-402640.07999999996</v>
      </c>
      <c r="H61" s="35">
        <f t="shared" si="17"/>
        <v>-186227.05</v>
      </c>
      <c r="I61" s="35">
        <f t="shared" si="17"/>
        <v>-2881.3800000000047</v>
      </c>
      <c r="J61" s="35">
        <f t="shared" si="17"/>
        <v>-69809.62</v>
      </c>
      <c r="K61" s="35">
        <f>SUM(B61:J61)</f>
        <v>-2215316.78</v>
      </c>
    </row>
    <row r="62" spans="1:11" ht="18.75" customHeight="1">
      <c r="A62" s="16" t="s">
        <v>74</v>
      </c>
      <c r="B62" s="35">
        <f aca="true" t="shared" si="18" ref="B62:J62">B63+B64+B65+B66+B67+B68</f>
        <v>-315315.32999999996</v>
      </c>
      <c r="C62" s="35">
        <f t="shared" si="18"/>
        <v>-203663.52</v>
      </c>
      <c r="D62" s="35">
        <f t="shared" si="18"/>
        <v>-213487.02</v>
      </c>
      <c r="E62" s="35">
        <f t="shared" si="18"/>
        <v>-356264.36</v>
      </c>
      <c r="F62" s="35">
        <f t="shared" si="18"/>
        <v>-369114.13</v>
      </c>
      <c r="G62" s="35">
        <f t="shared" si="18"/>
        <v>-370390.35</v>
      </c>
      <c r="H62" s="35">
        <f t="shared" si="18"/>
        <v>-171908</v>
      </c>
      <c r="I62" s="35">
        <f t="shared" si="18"/>
        <v>-31276</v>
      </c>
      <c r="J62" s="35">
        <f t="shared" si="18"/>
        <v>-59432</v>
      </c>
      <c r="K62" s="35">
        <f aca="true" t="shared" si="19" ref="K62:K91">SUM(B62:J62)</f>
        <v>-2090850.71</v>
      </c>
    </row>
    <row r="63" spans="1:11" ht="18.75" customHeight="1">
      <c r="A63" s="12" t="s">
        <v>75</v>
      </c>
      <c r="B63" s="35">
        <f>-ROUND(B9*$D$3,2)</f>
        <v>-134904</v>
      </c>
      <c r="C63" s="35">
        <f aca="true" t="shared" si="20" ref="C63:J63">-ROUND(C9*$D$3,2)</f>
        <v>-196424</v>
      </c>
      <c r="D63" s="35">
        <f t="shared" si="20"/>
        <v>-151276</v>
      </c>
      <c r="E63" s="35">
        <f t="shared" si="20"/>
        <v>-123648</v>
      </c>
      <c r="F63" s="35">
        <f t="shared" si="20"/>
        <v>-139232</v>
      </c>
      <c r="G63" s="35">
        <f t="shared" si="20"/>
        <v>-185600</v>
      </c>
      <c r="H63" s="35">
        <f t="shared" si="20"/>
        <v>-171908</v>
      </c>
      <c r="I63" s="35">
        <f t="shared" si="20"/>
        <v>-31276</v>
      </c>
      <c r="J63" s="35">
        <f t="shared" si="20"/>
        <v>-59432</v>
      </c>
      <c r="K63" s="35">
        <f t="shared" si="19"/>
        <v>-1193700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-3196</v>
      </c>
      <c r="C65" s="35">
        <v>-220</v>
      </c>
      <c r="D65" s="35">
        <v>-556</v>
      </c>
      <c r="E65" s="35">
        <v>-1272</v>
      </c>
      <c r="F65" s="35">
        <v>-1176</v>
      </c>
      <c r="G65" s="35">
        <v>-1064</v>
      </c>
      <c r="H65" s="19">
        <v>0</v>
      </c>
      <c r="I65" s="19">
        <v>0</v>
      </c>
      <c r="J65" s="19">
        <v>0</v>
      </c>
      <c r="K65" s="35">
        <f t="shared" si="19"/>
        <v>-7484</v>
      </c>
    </row>
    <row r="66" spans="1:11" ht="18.75" customHeight="1">
      <c r="A66" s="12" t="s">
        <v>105</v>
      </c>
      <c r="B66" s="35">
        <v>-9688</v>
      </c>
      <c r="C66" s="35">
        <v>-2448</v>
      </c>
      <c r="D66" s="35">
        <v>-2532</v>
      </c>
      <c r="E66" s="35">
        <v>-6360</v>
      </c>
      <c r="F66" s="35">
        <v>-2324</v>
      </c>
      <c r="G66" s="35">
        <v>-2680</v>
      </c>
      <c r="H66" s="19">
        <v>0</v>
      </c>
      <c r="I66" s="19">
        <v>0</v>
      </c>
      <c r="J66" s="19">
        <v>0</v>
      </c>
      <c r="K66" s="35">
        <f t="shared" si="19"/>
        <v>-26032</v>
      </c>
    </row>
    <row r="67" spans="1:11" ht="18.75" customHeight="1">
      <c r="A67" s="12" t="s">
        <v>52</v>
      </c>
      <c r="B67" s="35">
        <v>-167527.33</v>
      </c>
      <c r="C67" s="35">
        <v>-4571.52</v>
      </c>
      <c r="D67" s="35">
        <v>-59123.02</v>
      </c>
      <c r="E67" s="35">
        <v>-224984.36</v>
      </c>
      <c r="F67" s="35">
        <v>-226382.13</v>
      </c>
      <c r="G67" s="35">
        <v>-181046.35</v>
      </c>
      <c r="H67" s="19">
        <v>0</v>
      </c>
      <c r="I67" s="19">
        <v>0</v>
      </c>
      <c r="J67" s="19">
        <v>0</v>
      </c>
      <c r="K67" s="35">
        <f t="shared" si="19"/>
        <v>-863634.71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-22831.230000000003</v>
      </c>
      <c r="D69" s="65">
        <f>SUM(D70:D102)</f>
        <v>-21023.54</v>
      </c>
      <c r="E69" s="65">
        <f aca="true" t="shared" si="21" ref="E69:J69">SUM(E70:E102)</f>
        <v>-14964.76</v>
      </c>
      <c r="F69" s="65">
        <f t="shared" si="21"/>
        <v>-21583.81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-67506.38</v>
      </c>
      <c r="J69" s="65">
        <f t="shared" si="21"/>
        <v>-10377.62</v>
      </c>
      <c r="K69" s="65">
        <f t="shared" si="19"/>
        <v>-220367.07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35">
        <v>-720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65">
        <f t="shared" si="19"/>
        <v>-720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65">
        <v>95901</v>
      </c>
      <c r="J103" s="19">
        <v>0</v>
      </c>
      <c r="K103" s="46">
        <f>SUM(B103:J103)</f>
        <v>95901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1402140.1400000001</v>
      </c>
      <c r="C106" s="24">
        <f t="shared" si="22"/>
        <v>2321322.2400000007</v>
      </c>
      <c r="D106" s="24">
        <f t="shared" si="22"/>
        <v>2636706.9799999995</v>
      </c>
      <c r="E106" s="24">
        <f t="shared" si="22"/>
        <v>1316106.27</v>
      </c>
      <c r="F106" s="24">
        <f t="shared" si="22"/>
        <v>1862311.8600000003</v>
      </c>
      <c r="G106" s="24">
        <f t="shared" si="22"/>
        <v>2744545.6800000006</v>
      </c>
      <c r="H106" s="24">
        <f t="shared" si="22"/>
        <v>1486936.19</v>
      </c>
      <c r="I106" s="24">
        <f>+I107+I108</f>
        <v>615061.19</v>
      </c>
      <c r="J106" s="24">
        <f>+J107+J108</f>
        <v>964098.55</v>
      </c>
      <c r="K106" s="46">
        <f>SUM(B106:J106)</f>
        <v>15349229.100000001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1385514.57</v>
      </c>
      <c r="C107" s="24">
        <f t="shared" si="23"/>
        <v>2296374.1800000006</v>
      </c>
      <c r="D107" s="24">
        <f t="shared" si="23"/>
        <v>2611493.4699999997</v>
      </c>
      <c r="E107" s="24">
        <f t="shared" si="23"/>
        <v>1293204.24</v>
      </c>
      <c r="F107" s="24">
        <f t="shared" si="23"/>
        <v>1839111.8600000003</v>
      </c>
      <c r="G107" s="24">
        <f t="shared" si="23"/>
        <v>2714994.1900000004</v>
      </c>
      <c r="H107" s="24">
        <f t="shared" si="23"/>
        <v>1466677.63</v>
      </c>
      <c r="I107" s="24">
        <f t="shared" si="23"/>
        <v>615061.19</v>
      </c>
      <c r="J107" s="24">
        <f t="shared" si="23"/>
        <v>950240.04</v>
      </c>
      <c r="K107" s="46">
        <f>SUM(B107:J107)</f>
        <v>15172671.370000001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16625.57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176557.73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15349229.100000001</v>
      </c>
      <c r="L114" s="52"/>
    </row>
    <row r="115" spans="1:11" ht="18.75" customHeight="1">
      <c r="A115" s="26" t="s">
        <v>70</v>
      </c>
      <c r="B115" s="27">
        <v>185102.99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185102.99</v>
      </c>
    </row>
    <row r="116" spans="1:11" ht="18.75" customHeight="1">
      <c r="A116" s="26" t="s">
        <v>71</v>
      </c>
      <c r="B116" s="27">
        <v>1217037.15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1217037.15</v>
      </c>
    </row>
    <row r="117" spans="1:11" ht="18.75" customHeight="1">
      <c r="A117" s="26" t="s">
        <v>72</v>
      </c>
      <c r="B117" s="38">
        <v>0</v>
      </c>
      <c r="C117" s="27">
        <f>+C106</f>
        <v>2321322.2400000007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2321322.2400000007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2453901.99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2453901.99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182804.99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182804.99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1302945.21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1302945.21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13161.06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13161.06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389337.27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389337.27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724748.51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724748.51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84306.7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84306.7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663919.39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663919.39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812235.72</v>
      </c>
      <c r="H126" s="38">
        <v>0</v>
      </c>
      <c r="I126" s="38">
        <v>0</v>
      </c>
      <c r="J126" s="38">
        <v>0</v>
      </c>
      <c r="K126" s="39">
        <f t="shared" si="25"/>
        <v>812235.72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64693.97</v>
      </c>
      <c r="H127" s="38">
        <v>0</v>
      </c>
      <c r="I127" s="38">
        <v>0</v>
      </c>
      <c r="J127" s="38">
        <v>0</v>
      </c>
      <c r="K127" s="39">
        <f t="shared" si="25"/>
        <v>64693.97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379883.8</v>
      </c>
      <c r="H128" s="38">
        <v>0</v>
      </c>
      <c r="I128" s="38">
        <v>0</v>
      </c>
      <c r="J128" s="38">
        <v>0</v>
      </c>
      <c r="K128" s="39">
        <f t="shared" si="25"/>
        <v>379883.8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392500.95</v>
      </c>
      <c r="H129" s="38">
        <v>0</v>
      </c>
      <c r="I129" s="38">
        <v>0</v>
      </c>
      <c r="J129" s="38">
        <v>0</v>
      </c>
      <c r="K129" s="39">
        <f t="shared" si="25"/>
        <v>392500.95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1095231.24</v>
      </c>
      <c r="H130" s="38">
        <v>0</v>
      </c>
      <c r="I130" s="38">
        <v>0</v>
      </c>
      <c r="J130" s="38">
        <v>0</v>
      </c>
      <c r="K130" s="39">
        <f t="shared" si="25"/>
        <v>1095231.24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534486.31</v>
      </c>
      <c r="I131" s="38">
        <v>0</v>
      </c>
      <c r="J131" s="38">
        <v>0</v>
      </c>
      <c r="K131" s="39">
        <f t="shared" si="25"/>
        <v>534486.31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952449.87</v>
      </c>
      <c r="I132" s="38">
        <v>0</v>
      </c>
      <c r="J132" s="38">
        <v>0</v>
      </c>
      <c r="K132" s="39">
        <f t="shared" si="25"/>
        <v>952449.87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615061.19</v>
      </c>
      <c r="J133" s="38"/>
      <c r="K133" s="39">
        <f t="shared" si="25"/>
        <v>615061.19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964098.55</v>
      </c>
      <c r="K134" s="42">
        <f t="shared" si="25"/>
        <v>964098.55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2018-04-23T18:15:01Z</dcterms:modified>
  <cp:category/>
  <cp:version/>
  <cp:contentType/>
  <cp:contentStatus/>
</cp:coreProperties>
</file>