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<sst xmlns="http://schemas.openxmlformats.org/spreadsheetml/2006/main" count="138" uniqueCount="138">
  <si>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</si>
  <si>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</si>
  <si>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</si>
  <si>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</si>
  <si>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</si>
  <si>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</si>
  <si>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</si>
  <si>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</si>
  <si>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</si>
  <si>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</si>
  <si>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</si>
  <si>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</si>
  <si>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</si>
  <si>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</si>
  <si>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</si>
  <si>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</si>
  <si>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</si>
  <si>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</si>
  <si>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</si>
  <si>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</si>
  <si>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</si>
  <si>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</si>
  <si>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</si>
  <si>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</si>
  <si>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</si>
  <si>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</si>
  <si>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</si>
  <si>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</si>
  <si>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</si>
  <si>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</si>
  <si>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</si>
  <si>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</si>
  <si>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</si>
  <si>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</si>
  <si>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</si>
  <si>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</si>
  <si>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</si>
  <si>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</si>
  <si>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</si>
  <si>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</si>
  <si>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</si>
  <si>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</si>
  <si>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</si>
  <si>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</si>
  <si>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</si>
  <si>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</si>
  <si>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</si>
  <si>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</si>
  <si>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</si>
  <si>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</si>
  <si>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</si>
  <si>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</si>
  <si>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</si>
  <si>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</si>
  <si>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</si>
  <si>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</si>
  <si>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</si>
  <si>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</si>
  <si>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</si>
  <si>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</si>
  <si>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</si>
  <si>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</si>
  <si>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</si>
  <si>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</si>
  <si>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</si>
  <si>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</si>
  <si>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</si>
  <si>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</si>
  <si>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</si>
  <si>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</si>
  <si>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</si>
  <si>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</si>
  <si>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</si>
  <si>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</si>
  <si>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</si>
  <si>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</si>
  <si>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</si>
  <si>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</si>
  <si>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</si>
  <si>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</si>
  <si>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</si>
  <si>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</si>
  <si>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</si>
  <si>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</si>
  <si>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</si>
  <si>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</si>
  <si>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</si>
  <si>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</si>
  <si>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</si>
  <si>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</si>
  <si>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</si>
  <si>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</si>
  <si>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</si>
  <si>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</si>
  <si>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</si>
  <si>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</si>
  <si>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</si>
  <si>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</si>
  <si>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</si>
  <si>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</si>
  <si>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</si>
  <si>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</si>
  <si>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</si>
  <si>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</si>
  <si>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</si>
  <si>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</si>
  <si>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</si>
  <si>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</si>
  <si>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</si>
  <si>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</si>
  <si>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</si>
  <si>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</si>
  <si>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</si>
  <si>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</si>
  <si>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</si>
  <si>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</si>
  <si>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</si>
  <si>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</si>
  <si>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</si>
  <si>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</si>
  <si>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</si>
  <si>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</si>
  <si>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</si>
  <si>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</si>
  <si>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</si>
  <si>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</si>
  <si>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</si>
  <si>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</si>
  <si>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</si>
  <si>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</si>
  <si>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</si>
  <si>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</si>
  <si>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</si>
  <si>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</si>
  <si>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</si>
  <si>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</si>
  <si>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</si>
  <si>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16/04/18 - VENCIMENTO 23/04/18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</si>
</sst>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579497</v>
      </c>
      <c r="C7" s="9">
        <f t="shared" si="0"/>
        <v>769715</v>
      </c>
      <c r="D7" s="9">
        <f t="shared" si="0"/>
        <v>766168</v>
      </c>
      <c r="E7" s="9">
        <f t="shared" si="0"/>
        <v>521127</v>
      </c>
      <c r="F7" s="9">
        <f t="shared" si="0"/>
        <v>700629</v>
      </c>
      <c r="G7" s="9">
        <f t="shared" si="0"/>
        <v>1177408</v>
      </c>
      <c r="H7" s="9">
        <f t="shared" si="0"/>
        <v>540777</v>
      </c>
      <c r="I7" s="9">
        <f t="shared" si="0"/>
        <v>123204</v>
      </c>
      <c r="J7" s="9">
        <f t="shared" si="0"/>
        <v>320354</v>
      </c>
      <c r="K7" s="9">
        <f t="shared" si="0"/>
        <v>5498879</v>
      </c>
      <c r="L7" s="50"/>
    </row>
    <row r="8" spans="1:11" ht="17.25" customHeight="1">
      <c r="A8" s="10" t="s">
        <v>97</v>
      </c>
      <c r="B8" s="11">
        <f>B9+B12+B16</f>
        <v>277417</v>
      </c>
      <c r="C8" s="11">
        <f aca="true" t="shared" si="1" ref="C8:J8">C9+C12+C16</f>
        <v>376966</v>
      </c>
      <c r="D8" s="11">
        <f t="shared" si="1"/>
        <v>346597</v>
      </c>
      <c r="E8" s="11">
        <f t="shared" si="1"/>
        <v>256056</v>
      </c>
      <c r="F8" s="11">
        <f t="shared" si="1"/>
        <v>329409</v>
      </c>
      <c r="G8" s="11">
        <f t="shared" si="1"/>
        <v>556299</v>
      </c>
      <c r="H8" s="11">
        <f t="shared" si="1"/>
        <v>283786</v>
      </c>
      <c r="I8" s="11">
        <f t="shared" si="1"/>
        <v>54729</v>
      </c>
      <c r="J8" s="11">
        <f t="shared" si="1"/>
        <v>144831</v>
      </c>
      <c r="K8" s="11">
        <f>SUM(B8:J8)</f>
        <v>2626090</v>
      </c>
    </row>
    <row r="9" spans="1:11" ht="17.25" customHeight="1">
      <c r="A9" s="15" t="s">
        <v>16</v>
      </c>
      <c r="B9" s="13">
        <f>+B10+B11</f>
        <v>34917</v>
      </c>
      <c r="C9" s="13">
        <f aca="true" t="shared" si="2" ref="C9:J9">+C10+C11</f>
        <v>52215</v>
      </c>
      <c r="D9" s="13">
        <f t="shared" si="2"/>
        <v>40528</v>
      </c>
      <c r="E9" s="13">
        <f t="shared" si="2"/>
        <v>32139</v>
      </c>
      <c r="F9" s="13">
        <f t="shared" si="2"/>
        <v>35431</v>
      </c>
      <c r="G9" s="13">
        <f t="shared" si="2"/>
        <v>48742</v>
      </c>
      <c r="H9" s="13">
        <f t="shared" si="2"/>
        <v>43471</v>
      </c>
      <c r="I9" s="13">
        <f t="shared" si="2"/>
        <v>8121</v>
      </c>
      <c r="J9" s="13">
        <f t="shared" si="2"/>
        <v>16173</v>
      </c>
      <c r="K9" s="11">
        <f>SUM(B9:J9)</f>
        <v>311737</v>
      </c>
    </row>
    <row r="10" spans="1:11" ht="17.25" customHeight="1">
      <c r="A10" s="29" t="s">
        <v>17</v>
      </c>
      <c r="B10" s="13">
        <v>34917</v>
      </c>
      <c r="C10" s="13">
        <v>52215</v>
      </c>
      <c r="D10" s="13">
        <v>40528</v>
      </c>
      <c r="E10" s="13">
        <v>32139</v>
      </c>
      <c r="F10" s="13">
        <v>35431</v>
      </c>
      <c r="G10" s="13">
        <v>48742</v>
      </c>
      <c r="H10" s="13">
        <v>43471</v>
      </c>
      <c r="I10" s="13">
        <v>8121</v>
      </c>
      <c r="J10" s="13">
        <v>16173</v>
      </c>
      <c r="K10" s="11">
        <f>SUM(B10:J10)</f>
        <v>311737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229641</v>
      </c>
      <c r="C12" s="17">
        <f t="shared" si="3"/>
        <v>306429</v>
      </c>
      <c r="D12" s="17">
        <f t="shared" si="3"/>
        <v>289676</v>
      </c>
      <c r="E12" s="17">
        <f t="shared" si="3"/>
        <v>212119</v>
      </c>
      <c r="F12" s="17">
        <f t="shared" si="3"/>
        <v>275354</v>
      </c>
      <c r="G12" s="17">
        <f t="shared" si="3"/>
        <v>475372</v>
      </c>
      <c r="H12" s="17">
        <f t="shared" si="3"/>
        <v>227346</v>
      </c>
      <c r="I12" s="17">
        <f t="shared" si="3"/>
        <v>43741</v>
      </c>
      <c r="J12" s="17">
        <f t="shared" si="3"/>
        <v>121665</v>
      </c>
      <c r="K12" s="11">
        <f aca="true" t="shared" si="4" ref="K12:K27">SUM(B12:J12)</f>
        <v>2181343</v>
      </c>
    </row>
    <row r="13" spans="1:13" ht="17.25" customHeight="1">
      <c r="A13" s="14" t="s">
        <v>19</v>
      </c>
      <c r="B13" s="13">
        <v>106717</v>
      </c>
      <c r="C13" s="13">
        <v>150398</v>
      </c>
      <c r="D13" s="13">
        <v>148426</v>
      </c>
      <c r="E13" s="13">
        <v>103735</v>
      </c>
      <c r="F13" s="13">
        <v>133925</v>
      </c>
      <c r="G13" s="13">
        <v>219307</v>
      </c>
      <c r="H13" s="13">
        <v>101118</v>
      </c>
      <c r="I13" s="13">
        <v>23241</v>
      </c>
      <c r="J13" s="13">
        <v>61463</v>
      </c>
      <c r="K13" s="11">
        <f t="shared" si="4"/>
        <v>1048330</v>
      </c>
      <c r="L13" s="50"/>
      <c r="M13" s="51"/>
    </row>
    <row r="14" spans="1:12" ht="17.25" customHeight="1">
      <c r="A14" s="14" t="s">
        <v>20</v>
      </c>
      <c r="B14" s="13">
        <v>111183</v>
      </c>
      <c r="C14" s="13">
        <v>136971</v>
      </c>
      <c r="D14" s="13">
        <v>128858</v>
      </c>
      <c r="E14" s="13">
        <v>96640</v>
      </c>
      <c r="F14" s="13">
        <v>129142</v>
      </c>
      <c r="G14" s="13">
        <v>236920</v>
      </c>
      <c r="H14" s="13">
        <v>107403</v>
      </c>
      <c r="I14" s="13">
        <v>17314</v>
      </c>
      <c r="J14" s="13">
        <v>55973</v>
      </c>
      <c r="K14" s="11">
        <f t="shared" si="4"/>
        <v>1020404</v>
      </c>
      <c r="L14" s="50"/>
    </row>
    <row r="15" spans="1:11" ht="17.25" customHeight="1">
      <c r="A15" s="14" t="s">
        <v>21</v>
      </c>
      <c r="B15" s="13">
        <v>11741</v>
      </c>
      <c r="C15" s="13">
        <v>19060</v>
      </c>
      <c r="D15" s="13">
        <v>12392</v>
      </c>
      <c r="E15" s="13">
        <v>11744</v>
      </c>
      <c r="F15" s="13">
        <v>12287</v>
      </c>
      <c r="G15" s="13">
        <v>19145</v>
      </c>
      <c r="H15" s="13">
        <v>18825</v>
      </c>
      <c r="I15" s="13">
        <v>3186</v>
      </c>
      <c r="J15" s="13">
        <v>4229</v>
      </c>
      <c r="K15" s="11">
        <f t="shared" si="4"/>
        <v>112609</v>
      </c>
    </row>
    <row r="16" spans="1:11" ht="17.25" customHeight="1">
      <c r="A16" s="15" t="s">
        <v>93</v>
      </c>
      <c r="B16" s="13">
        <f>B17+B18+B19</f>
        <v>12859</v>
      </c>
      <c r="C16" s="13">
        <f aca="true" t="shared" si="5" ref="C16:J16">C17+C18+C19</f>
        <v>18322</v>
      </c>
      <c r="D16" s="13">
        <f t="shared" si="5"/>
        <v>16393</v>
      </c>
      <c r="E16" s="13">
        <f t="shared" si="5"/>
        <v>11798</v>
      </c>
      <c r="F16" s="13">
        <f t="shared" si="5"/>
        <v>18624</v>
      </c>
      <c r="G16" s="13">
        <f t="shared" si="5"/>
        <v>32185</v>
      </c>
      <c r="H16" s="13">
        <f t="shared" si="5"/>
        <v>12969</v>
      </c>
      <c r="I16" s="13">
        <f t="shared" si="5"/>
        <v>2867</v>
      </c>
      <c r="J16" s="13">
        <f t="shared" si="5"/>
        <v>6993</v>
      </c>
      <c r="K16" s="11">
        <f t="shared" si="4"/>
        <v>133010</v>
      </c>
    </row>
    <row r="17" spans="1:11" ht="17.25" customHeight="1">
      <c r="A17" s="14" t="s">
        <v>94</v>
      </c>
      <c r="B17" s="13">
        <v>12732</v>
      </c>
      <c r="C17" s="13">
        <v>18152</v>
      </c>
      <c r="D17" s="13">
        <v>16275</v>
      </c>
      <c r="E17" s="13">
        <v>11679</v>
      </c>
      <c r="F17" s="13">
        <v>18438</v>
      </c>
      <c r="G17" s="13">
        <v>31823</v>
      </c>
      <c r="H17" s="13">
        <v>12842</v>
      </c>
      <c r="I17" s="13">
        <v>2842</v>
      </c>
      <c r="J17" s="13">
        <v>6929</v>
      </c>
      <c r="K17" s="11">
        <f t="shared" si="4"/>
        <v>131712</v>
      </c>
    </row>
    <row r="18" spans="1:11" ht="17.25" customHeight="1">
      <c r="A18" s="14" t="s">
        <v>95</v>
      </c>
      <c r="B18" s="13">
        <v>104</v>
      </c>
      <c r="C18" s="13">
        <v>150</v>
      </c>
      <c r="D18" s="13">
        <v>101</v>
      </c>
      <c r="E18" s="13">
        <v>104</v>
      </c>
      <c r="F18" s="13">
        <v>165</v>
      </c>
      <c r="G18" s="13">
        <v>337</v>
      </c>
      <c r="H18" s="13">
        <v>111</v>
      </c>
      <c r="I18" s="13">
        <v>25</v>
      </c>
      <c r="J18" s="13">
        <v>57</v>
      </c>
      <c r="K18" s="11">
        <f t="shared" si="4"/>
        <v>1154</v>
      </c>
    </row>
    <row r="19" spans="1:11" ht="17.25" customHeight="1">
      <c r="A19" s="14" t="s">
        <v>96</v>
      </c>
      <c r="B19" s="13">
        <v>23</v>
      </c>
      <c r="C19" s="13">
        <v>20</v>
      </c>
      <c r="D19" s="13">
        <v>17</v>
      </c>
      <c r="E19" s="13">
        <v>15</v>
      </c>
      <c r="F19" s="13">
        <v>21</v>
      </c>
      <c r="G19" s="13">
        <v>25</v>
      </c>
      <c r="H19" s="13">
        <v>16</v>
      </c>
      <c r="I19" s="13">
        <v>0</v>
      </c>
      <c r="J19" s="13">
        <v>7</v>
      </c>
      <c r="K19" s="11">
        <f t="shared" si="4"/>
        <v>144</v>
      </c>
    </row>
    <row r="20" spans="1:11" ht="17.25" customHeight="1">
      <c r="A20" s="16" t="s">
        <v>22</v>
      </c>
      <c r="B20" s="11">
        <f>+B21+B22+B23</f>
        <v>163372</v>
      </c>
      <c r="C20" s="11">
        <f aca="true" t="shared" si="6" ref="C20:J20">+C21+C22+C23</f>
        <v>189530</v>
      </c>
      <c r="D20" s="11">
        <f t="shared" si="6"/>
        <v>209496</v>
      </c>
      <c r="E20" s="11">
        <f t="shared" si="6"/>
        <v>133003</v>
      </c>
      <c r="F20" s="11">
        <f t="shared" si="6"/>
        <v>209252</v>
      </c>
      <c r="G20" s="11">
        <f t="shared" si="6"/>
        <v>390942</v>
      </c>
      <c r="H20" s="11">
        <f t="shared" si="6"/>
        <v>137109</v>
      </c>
      <c r="I20" s="11">
        <f t="shared" si="6"/>
        <v>33298</v>
      </c>
      <c r="J20" s="11">
        <f t="shared" si="6"/>
        <v>82313</v>
      </c>
      <c r="K20" s="11">
        <f t="shared" si="4"/>
        <v>1548315</v>
      </c>
    </row>
    <row r="21" spans="1:12" ht="17.25" customHeight="1">
      <c r="A21" s="12" t="s">
        <v>23</v>
      </c>
      <c r="B21" s="13">
        <v>84731</v>
      </c>
      <c r="C21" s="13">
        <v>107385</v>
      </c>
      <c r="D21" s="13">
        <v>122012</v>
      </c>
      <c r="E21" s="13">
        <v>74641</v>
      </c>
      <c r="F21" s="13">
        <v>114780</v>
      </c>
      <c r="G21" s="13">
        <v>199494</v>
      </c>
      <c r="H21" s="13">
        <v>74169</v>
      </c>
      <c r="I21" s="13">
        <v>19960</v>
      </c>
      <c r="J21" s="13">
        <v>46384</v>
      </c>
      <c r="K21" s="11">
        <f t="shared" si="4"/>
        <v>843556</v>
      </c>
      <c r="L21" s="50"/>
    </row>
    <row r="22" spans="1:12" ht="17.25" customHeight="1">
      <c r="A22" s="12" t="s">
        <v>24</v>
      </c>
      <c r="B22" s="13">
        <v>73447</v>
      </c>
      <c r="C22" s="13">
        <v>75895</v>
      </c>
      <c r="D22" s="13">
        <v>82460</v>
      </c>
      <c r="E22" s="13">
        <v>54571</v>
      </c>
      <c r="F22" s="13">
        <v>89192</v>
      </c>
      <c r="G22" s="13">
        <v>182679</v>
      </c>
      <c r="H22" s="13">
        <v>56701</v>
      </c>
      <c r="I22" s="13">
        <v>12128</v>
      </c>
      <c r="J22" s="13">
        <v>34180</v>
      </c>
      <c r="K22" s="11">
        <f t="shared" si="4"/>
        <v>661253</v>
      </c>
      <c r="L22" s="50"/>
    </row>
    <row r="23" spans="1:11" ht="17.25" customHeight="1">
      <c r="A23" s="12" t="s">
        <v>25</v>
      </c>
      <c r="B23" s="13">
        <v>5194</v>
      </c>
      <c r="C23" s="13">
        <v>6250</v>
      </c>
      <c r="D23" s="13">
        <v>5024</v>
      </c>
      <c r="E23" s="13">
        <v>3791</v>
      </c>
      <c r="F23" s="13">
        <v>5280</v>
      </c>
      <c r="G23" s="13">
        <v>8769</v>
      </c>
      <c r="H23" s="13">
        <v>6239</v>
      </c>
      <c r="I23" s="13">
        <v>1210</v>
      </c>
      <c r="J23" s="13">
        <v>1749</v>
      </c>
      <c r="K23" s="11">
        <f t="shared" si="4"/>
        <v>43506</v>
      </c>
    </row>
    <row r="24" spans="1:11" ht="17.25" customHeight="1">
      <c r="A24" s="16" t="s">
        <v>26</v>
      </c>
      <c r="B24" s="13">
        <f>+B25+B26</f>
        <v>138708</v>
      </c>
      <c r="C24" s="13">
        <f aca="true" t="shared" si="7" ref="C24:J24">+C25+C26</f>
        <v>203219</v>
      </c>
      <c r="D24" s="13">
        <f t="shared" si="7"/>
        <v>210075</v>
      </c>
      <c r="E24" s="13">
        <f t="shared" si="7"/>
        <v>132068</v>
      </c>
      <c r="F24" s="13">
        <f t="shared" si="7"/>
        <v>161968</v>
      </c>
      <c r="G24" s="13">
        <f t="shared" si="7"/>
        <v>230167</v>
      </c>
      <c r="H24" s="13">
        <f t="shared" si="7"/>
        <v>112696</v>
      </c>
      <c r="I24" s="13">
        <f t="shared" si="7"/>
        <v>35177</v>
      </c>
      <c r="J24" s="13">
        <f t="shared" si="7"/>
        <v>93210</v>
      </c>
      <c r="K24" s="11">
        <f t="shared" si="4"/>
        <v>1317288</v>
      </c>
    </row>
    <row r="25" spans="1:12" ht="17.25" customHeight="1">
      <c r="A25" s="12" t="s">
        <v>115</v>
      </c>
      <c r="B25" s="13">
        <v>66072</v>
      </c>
      <c r="C25" s="13">
        <v>105885</v>
      </c>
      <c r="D25" s="13">
        <v>115162</v>
      </c>
      <c r="E25" s="13">
        <v>72922</v>
      </c>
      <c r="F25" s="13">
        <v>83149</v>
      </c>
      <c r="G25" s="13">
        <v>115512</v>
      </c>
      <c r="H25" s="13">
        <v>58378</v>
      </c>
      <c r="I25" s="13">
        <v>21335</v>
      </c>
      <c r="J25" s="13">
        <v>48281</v>
      </c>
      <c r="K25" s="11">
        <f t="shared" si="4"/>
        <v>686696</v>
      </c>
      <c r="L25" s="50"/>
    </row>
    <row r="26" spans="1:12" ht="17.25" customHeight="1">
      <c r="A26" s="12" t="s">
        <v>116</v>
      </c>
      <c r="B26" s="13">
        <v>72636</v>
      </c>
      <c r="C26" s="13">
        <v>97334</v>
      </c>
      <c r="D26" s="13">
        <v>94913</v>
      </c>
      <c r="E26" s="13">
        <v>59146</v>
      </c>
      <c r="F26" s="13">
        <v>78819</v>
      </c>
      <c r="G26" s="13">
        <v>114655</v>
      </c>
      <c r="H26" s="13">
        <v>54318</v>
      </c>
      <c r="I26" s="13">
        <v>13842</v>
      </c>
      <c r="J26" s="13">
        <v>44929</v>
      </c>
      <c r="K26" s="11">
        <f t="shared" si="4"/>
        <v>630592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7186</v>
      </c>
      <c r="I27" s="11">
        <v>0</v>
      </c>
      <c r="J27" s="11">
        <v>0</v>
      </c>
      <c r="K27" s="11">
        <f t="shared" si="4"/>
        <v>7186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12288.63</v>
      </c>
      <c r="I35" s="19">
        <v>0</v>
      </c>
      <c r="J35" s="19">
        <v>0</v>
      </c>
      <c r="K35" s="23">
        <f>SUM(B35:J35)</f>
        <v>12288.63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1675355.03</v>
      </c>
      <c r="C47" s="22">
        <f aca="true" t="shared" si="12" ref="C47:H47">+C48+C57</f>
        <v>2489958.8</v>
      </c>
      <c r="D47" s="22">
        <f t="shared" si="12"/>
        <v>2787888.65</v>
      </c>
      <c r="E47" s="22">
        <f t="shared" si="12"/>
        <v>1620589.3299999998</v>
      </c>
      <c r="F47" s="22">
        <f t="shared" si="12"/>
        <v>2149635.81</v>
      </c>
      <c r="G47" s="22">
        <f t="shared" si="12"/>
        <v>3044905.79</v>
      </c>
      <c r="H47" s="22">
        <f t="shared" si="12"/>
        <v>1620360.2999999998</v>
      </c>
      <c r="I47" s="22">
        <f>+I48+I57</f>
        <v>599024.01</v>
      </c>
      <c r="J47" s="22">
        <f>+J48+J57</f>
        <v>1004623.92</v>
      </c>
      <c r="K47" s="22">
        <f>SUM(B47:J47)</f>
        <v>16992341.64</v>
      </c>
    </row>
    <row r="48" spans="1:11" ht="17.25" customHeight="1">
      <c r="A48" s="16" t="s">
        <v>108</v>
      </c>
      <c r="B48" s="23">
        <f>SUM(B49:B56)</f>
        <v>1658729.46</v>
      </c>
      <c r="C48" s="23">
        <f aca="true" t="shared" si="13" ref="C48:J48">SUM(C49:C56)</f>
        <v>2465010.7399999998</v>
      </c>
      <c r="D48" s="23">
        <f t="shared" si="13"/>
        <v>2762675.14</v>
      </c>
      <c r="E48" s="23">
        <f t="shared" si="13"/>
        <v>1597687.2999999998</v>
      </c>
      <c r="F48" s="23">
        <f t="shared" si="13"/>
        <v>2126435.81</v>
      </c>
      <c r="G48" s="23">
        <f t="shared" si="13"/>
        <v>3015354.3</v>
      </c>
      <c r="H48" s="23">
        <f t="shared" si="13"/>
        <v>1600101.7399999998</v>
      </c>
      <c r="I48" s="23">
        <f t="shared" si="13"/>
        <v>599024.01</v>
      </c>
      <c r="J48" s="23">
        <f t="shared" si="13"/>
        <v>990765.41</v>
      </c>
      <c r="K48" s="23">
        <f aca="true" t="shared" si="14" ref="K48:K57">SUM(B48:J48)</f>
        <v>16815783.91</v>
      </c>
    </row>
    <row r="49" spans="1:11" ht="17.25" customHeight="1">
      <c r="A49" s="34" t="s">
        <v>43</v>
      </c>
      <c r="B49" s="23">
        <f aca="true" t="shared" si="15" ref="B49:H49">ROUND(B30*B7,2)</f>
        <v>1657419.37</v>
      </c>
      <c r="C49" s="23">
        <f t="shared" si="15"/>
        <v>2457546.05</v>
      </c>
      <c r="D49" s="23">
        <f t="shared" si="15"/>
        <v>2760120.22</v>
      </c>
      <c r="E49" s="23">
        <f t="shared" si="15"/>
        <v>1596628.9</v>
      </c>
      <c r="F49" s="23">
        <f t="shared" si="15"/>
        <v>2124447.25</v>
      </c>
      <c r="G49" s="23">
        <f t="shared" si="15"/>
        <v>3012516.11</v>
      </c>
      <c r="H49" s="23">
        <f t="shared" si="15"/>
        <v>1586585.64</v>
      </c>
      <c r="I49" s="23">
        <f>ROUND(I30*I7,2)</f>
        <v>597958.29</v>
      </c>
      <c r="J49" s="23">
        <f>ROUND(J30*J7,2)</f>
        <v>988548.37</v>
      </c>
      <c r="K49" s="23">
        <f t="shared" si="14"/>
        <v>16781770.200000003</v>
      </c>
    </row>
    <row r="50" spans="1:11" ht="17.25" customHeight="1">
      <c r="A50" s="34" t="s">
        <v>44</v>
      </c>
      <c r="B50" s="19">
        <v>0</v>
      </c>
      <c r="C50" s="23">
        <f>ROUND(C31*C7,2)</f>
        <v>5462.57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5462.57</v>
      </c>
    </row>
    <row r="51" spans="1:11" ht="17.25" customHeight="1">
      <c r="A51" s="64" t="s">
        <v>104</v>
      </c>
      <c r="B51" s="65">
        <f aca="true" t="shared" si="16" ref="B51:H51">ROUND(B32*B7,2)</f>
        <v>-2781.59</v>
      </c>
      <c r="C51" s="65">
        <f t="shared" si="16"/>
        <v>-3771.6</v>
      </c>
      <c r="D51" s="65">
        <f t="shared" si="16"/>
        <v>-3830.84</v>
      </c>
      <c r="E51" s="65">
        <f t="shared" si="16"/>
        <v>-2387</v>
      </c>
      <c r="F51" s="65">
        <f t="shared" si="16"/>
        <v>-3292.96</v>
      </c>
      <c r="G51" s="65">
        <f t="shared" si="16"/>
        <v>-4591.89</v>
      </c>
      <c r="H51" s="65">
        <f t="shared" si="16"/>
        <v>-2487.57</v>
      </c>
      <c r="I51" s="19">
        <v>0</v>
      </c>
      <c r="J51" s="19">
        <v>0</v>
      </c>
      <c r="K51" s="65">
        <f>SUM(B51:J51)</f>
        <v>-23143.45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12288.63</v>
      </c>
      <c r="I53" s="31">
        <f>+I35</f>
        <v>0</v>
      </c>
      <c r="J53" s="31">
        <f>+J35</f>
        <v>0</v>
      </c>
      <c r="K53" s="23">
        <f t="shared" si="14"/>
        <v>12288.63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176557.73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-203214.14</v>
      </c>
      <c r="C61" s="35">
        <f t="shared" si="17"/>
        <v>-236625.16</v>
      </c>
      <c r="D61" s="35">
        <f t="shared" si="17"/>
        <v>-200945.84</v>
      </c>
      <c r="E61" s="35">
        <f t="shared" si="17"/>
        <v>-229144.16</v>
      </c>
      <c r="F61" s="35">
        <f t="shared" si="17"/>
        <v>-226212.32</v>
      </c>
      <c r="G61" s="35">
        <f t="shared" si="17"/>
        <v>-276163.63</v>
      </c>
      <c r="H61" s="35">
        <f t="shared" si="17"/>
        <v>-188203.05</v>
      </c>
      <c r="I61" s="35">
        <f t="shared" si="17"/>
        <v>-99990.38</v>
      </c>
      <c r="J61" s="35">
        <f t="shared" si="17"/>
        <v>-75069.62</v>
      </c>
      <c r="K61" s="35">
        <f>SUM(B61:J61)</f>
        <v>-1735568.3000000003</v>
      </c>
    </row>
    <row r="62" spans="1:11" ht="18.75" customHeight="1">
      <c r="A62" s="16" t="s">
        <v>74</v>
      </c>
      <c r="B62" s="35">
        <f aca="true" t="shared" si="18" ref="B62:J62">B63+B64+B65+B66+B67+B68</f>
        <v>-187703.19</v>
      </c>
      <c r="C62" s="35">
        <f t="shared" si="18"/>
        <v>-214513.93</v>
      </c>
      <c r="D62" s="35">
        <f t="shared" si="18"/>
        <v>-179922.3</v>
      </c>
      <c r="E62" s="35">
        <f t="shared" si="18"/>
        <v>-214179.4</v>
      </c>
      <c r="F62" s="35">
        <f t="shared" si="18"/>
        <v>-204628.51</v>
      </c>
      <c r="G62" s="35">
        <f t="shared" si="18"/>
        <v>-243913.9</v>
      </c>
      <c r="H62" s="35">
        <f t="shared" si="18"/>
        <v>-173884</v>
      </c>
      <c r="I62" s="35">
        <f t="shared" si="18"/>
        <v>-32484</v>
      </c>
      <c r="J62" s="35">
        <f t="shared" si="18"/>
        <v>-64692</v>
      </c>
      <c r="K62" s="35">
        <f aca="true" t="shared" si="19" ref="K62:K91">SUM(B62:J62)</f>
        <v>-1515921.23</v>
      </c>
    </row>
    <row r="63" spans="1:11" ht="18.75" customHeight="1">
      <c r="A63" s="12" t="s">
        <v>75</v>
      </c>
      <c r="B63" s="35">
        <f>-ROUND(B9*$D$3,2)</f>
        <v>-139668</v>
      </c>
      <c r="C63" s="35">
        <f aca="true" t="shared" si="20" ref="C63:J63">-ROUND(C9*$D$3,2)</f>
        <v>-208860</v>
      </c>
      <c r="D63" s="35">
        <f t="shared" si="20"/>
        <v>-162112</v>
      </c>
      <c r="E63" s="35">
        <f t="shared" si="20"/>
        <v>-128556</v>
      </c>
      <c r="F63" s="35">
        <f t="shared" si="20"/>
        <v>-141724</v>
      </c>
      <c r="G63" s="35">
        <f t="shared" si="20"/>
        <v>-194968</v>
      </c>
      <c r="H63" s="35">
        <f t="shared" si="20"/>
        <v>-173884</v>
      </c>
      <c r="I63" s="35">
        <f t="shared" si="20"/>
        <v>-32484</v>
      </c>
      <c r="J63" s="35">
        <f t="shared" si="20"/>
        <v>-64692</v>
      </c>
      <c r="K63" s="35">
        <f t="shared" si="19"/>
        <v>-1246948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-1092</v>
      </c>
      <c r="C65" s="35">
        <v>-172</v>
      </c>
      <c r="D65" s="35">
        <v>-224</v>
      </c>
      <c r="E65" s="35">
        <v>-704</v>
      </c>
      <c r="F65" s="35">
        <v>-376</v>
      </c>
      <c r="G65" s="35">
        <v>-316</v>
      </c>
      <c r="H65" s="19">
        <v>0</v>
      </c>
      <c r="I65" s="19">
        <v>0</v>
      </c>
      <c r="J65" s="19">
        <v>0</v>
      </c>
      <c r="K65" s="35">
        <f t="shared" si="19"/>
        <v>-2884</v>
      </c>
    </row>
    <row r="66" spans="1:11" ht="18.75" customHeight="1">
      <c r="A66" s="12" t="s">
        <v>105</v>
      </c>
      <c r="B66" s="35">
        <v>-5492</v>
      </c>
      <c r="C66" s="35">
        <v>-1944</v>
      </c>
      <c r="D66" s="35">
        <v>-1664</v>
      </c>
      <c r="E66" s="35">
        <v>-3392</v>
      </c>
      <c r="F66" s="35">
        <v>-1736</v>
      </c>
      <c r="G66" s="35">
        <v>-1792</v>
      </c>
      <c r="H66" s="19">
        <v>0</v>
      </c>
      <c r="I66" s="19">
        <v>0</v>
      </c>
      <c r="J66" s="19">
        <v>0</v>
      </c>
      <c r="K66" s="35">
        <f t="shared" si="19"/>
        <v>-16020</v>
      </c>
    </row>
    <row r="67" spans="1:11" ht="18.75" customHeight="1">
      <c r="A67" s="12" t="s">
        <v>52</v>
      </c>
      <c r="B67" s="35">
        <v>-41451.19</v>
      </c>
      <c r="C67" s="35">
        <v>-3537.93</v>
      </c>
      <c r="D67" s="35">
        <v>-15922.3</v>
      </c>
      <c r="E67" s="35">
        <v>-81527.4</v>
      </c>
      <c r="F67" s="35">
        <v>-60792.51</v>
      </c>
      <c r="G67" s="35">
        <v>-46837.9</v>
      </c>
      <c r="H67" s="19">
        <v>0</v>
      </c>
      <c r="I67" s="19">
        <v>0</v>
      </c>
      <c r="J67" s="19">
        <v>0</v>
      </c>
      <c r="K67" s="35">
        <f t="shared" si="19"/>
        <v>-250069.23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-219647.07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1472140.8900000001</v>
      </c>
      <c r="C106" s="24">
        <f t="shared" si="22"/>
        <v>2253333.6399999997</v>
      </c>
      <c r="D106" s="24">
        <f t="shared" si="22"/>
        <v>2586942.81</v>
      </c>
      <c r="E106" s="24">
        <f t="shared" si="22"/>
        <v>1391445.17</v>
      </c>
      <c r="F106" s="24">
        <f t="shared" si="22"/>
        <v>1923423.49</v>
      </c>
      <c r="G106" s="24">
        <f t="shared" si="22"/>
        <v>2768742.16</v>
      </c>
      <c r="H106" s="24">
        <f t="shared" si="22"/>
        <v>1432157.2499999998</v>
      </c>
      <c r="I106" s="24">
        <f>+I107+I108</f>
        <v>499033.63</v>
      </c>
      <c r="J106" s="24">
        <f>+J107+J108</f>
        <v>929554.3</v>
      </c>
      <c r="K106" s="46">
        <f>SUM(B106:J106)</f>
        <v>15256773.340000002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1455515.32</v>
      </c>
      <c r="C107" s="24">
        <f t="shared" si="23"/>
        <v>2228385.5799999996</v>
      </c>
      <c r="D107" s="24">
        <f t="shared" si="23"/>
        <v>2561729.3000000003</v>
      </c>
      <c r="E107" s="24">
        <f t="shared" si="23"/>
        <v>1368543.14</v>
      </c>
      <c r="F107" s="24">
        <f t="shared" si="23"/>
        <v>1900223.49</v>
      </c>
      <c r="G107" s="24">
        <f t="shared" si="23"/>
        <v>2739190.67</v>
      </c>
      <c r="H107" s="24">
        <f t="shared" si="23"/>
        <v>1411898.6899999997</v>
      </c>
      <c r="I107" s="24">
        <f t="shared" si="23"/>
        <v>499033.63</v>
      </c>
      <c r="J107" s="24">
        <f t="shared" si="23"/>
        <v>915695.79</v>
      </c>
      <c r="K107" s="46">
        <f>SUM(B107:J107)</f>
        <v>15080215.61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16625.57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176557.73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15256773.359999998</v>
      </c>
      <c r="L114" s="52"/>
    </row>
    <row r="115" spans="1:11" ht="18.75" customHeight="1">
      <c r="A115" s="26" t="s">
        <v>70</v>
      </c>
      <c r="B115" s="27">
        <v>193601.33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193601.33</v>
      </c>
    </row>
    <row r="116" spans="1:11" ht="18.75" customHeight="1">
      <c r="A116" s="26" t="s">
        <v>71</v>
      </c>
      <c r="B116" s="27">
        <v>1278539.56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1278539.56</v>
      </c>
    </row>
    <row r="117" spans="1:11" ht="18.75" customHeight="1">
      <c r="A117" s="26" t="s">
        <v>72</v>
      </c>
      <c r="B117" s="38">
        <v>0</v>
      </c>
      <c r="C117" s="27">
        <f>+C106</f>
        <v>2253333.6399999997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2253333.6399999997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2407621.32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2407621.32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179321.5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179321.5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1377530.72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1377530.72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13914.45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13914.45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369854.69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369854.69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687719.89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687719.89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96068.37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96068.37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769780.54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769780.54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810123.32</v>
      </c>
      <c r="H126" s="38">
        <v>0</v>
      </c>
      <c r="I126" s="38">
        <v>0</v>
      </c>
      <c r="J126" s="38">
        <v>0</v>
      </c>
      <c r="K126" s="39">
        <f t="shared" si="25"/>
        <v>810123.32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65180.86</v>
      </c>
      <c r="H127" s="38">
        <v>0</v>
      </c>
      <c r="I127" s="38">
        <v>0</v>
      </c>
      <c r="J127" s="38">
        <v>0</v>
      </c>
      <c r="K127" s="39">
        <f t="shared" si="25"/>
        <v>65180.86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396581.53</v>
      </c>
      <c r="H128" s="38">
        <v>0</v>
      </c>
      <c r="I128" s="38">
        <v>0</v>
      </c>
      <c r="J128" s="38">
        <v>0</v>
      </c>
      <c r="K128" s="39">
        <f t="shared" si="25"/>
        <v>396581.53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393233.95</v>
      </c>
      <c r="H129" s="38">
        <v>0</v>
      </c>
      <c r="I129" s="38">
        <v>0</v>
      </c>
      <c r="J129" s="38">
        <v>0</v>
      </c>
      <c r="K129" s="39">
        <f t="shared" si="25"/>
        <v>393233.95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1103622.5</v>
      </c>
      <c r="H130" s="38">
        <v>0</v>
      </c>
      <c r="I130" s="38">
        <v>0</v>
      </c>
      <c r="J130" s="38">
        <v>0</v>
      </c>
      <c r="K130" s="39">
        <f t="shared" si="25"/>
        <v>1103622.5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508032.61</v>
      </c>
      <c r="I131" s="38">
        <v>0</v>
      </c>
      <c r="J131" s="38">
        <v>0</v>
      </c>
      <c r="K131" s="39">
        <f t="shared" si="25"/>
        <v>508032.61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924124.65</v>
      </c>
      <c r="I132" s="38">
        <v>0</v>
      </c>
      <c r="J132" s="38">
        <v>0</v>
      </c>
      <c r="K132" s="39">
        <f t="shared" si="25"/>
        <v>924124.65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499033.63</v>
      </c>
      <c r="J133" s="38"/>
      <c r="K133" s="39">
        <f t="shared" si="25"/>
        <v>499033.63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929554.3</v>
      </c>
      <c r="K134" s="42">
        <f t="shared" si="25"/>
        <v>929554.3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2018-04-20T17:40:55Z</dcterms:modified>
  <cp:category/>
  <cp:version/>
  <cp:contentType/>
  <cp:contentStatus/>
</cp:coreProperties>
</file>