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<sst xmlns="http://schemas.openxmlformats.org/spreadsheetml/2006/main" count="138" uniqueCount="138">
  <si>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</si>
  <si>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</si>
  <si>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</si>
  <si>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</si>
  <si>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</si>
  <si>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</si>
  <si>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</si>
  <si>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</si>
  <si>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</si>
  <si>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</si>
  <si>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</si>
  <si>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</si>
  <si>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</si>
  <si>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</si>
  <si>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</si>
  <si>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</si>
  <si>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</si>
  <si>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</si>
  <si>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</si>
  <si>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</si>
  <si>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</si>
  <si>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</si>
  <si>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</si>
  <si>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</si>
  <si>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</si>
  <si>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</si>
  <si>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</si>
  <si>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</si>
  <si>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</si>
  <si>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</si>
  <si>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</si>
  <si>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</si>
  <si>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</si>
  <si>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</si>
  <si>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</si>
  <si>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</si>
  <si>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</si>
  <si>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</si>
  <si>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</si>
  <si>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</si>
  <si>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</si>
  <si>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</si>
  <si>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</si>
  <si>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</si>
  <si>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</si>
  <si>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</si>
  <si>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</si>
  <si>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</si>
  <si>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</si>
  <si>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</si>
  <si>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</si>
  <si>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</si>
  <si>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</si>
  <si>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</si>
  <si>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</si>
  <si>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</si>
  <si>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</si>
  <si>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</si>
  <si>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</si>
  <si>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</si>
  <si>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</si>
  <si>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</si>
  <si>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</si>
  <si>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</si>
  <si>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</si>
  <si>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</si>
  <si>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</si>
  <si>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</si>
  <si>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</si>
  <si>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</si>
  <si>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</si>
  <si>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</si>
  <si>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</si>
  <si>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</si>
  <si>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</si>
  <si>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</si>
  <si>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</si>
  <si>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</si>
  <si>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</si>
  <si>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</si>
  <si>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</si>
  <si>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</si>
  <si>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</si>
  <si>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</si>
  <si>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</si>
  <si>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</si>
  <si>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</si>
  <si>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</si>
  <si>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</si>
  <si>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</si>
  <si>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</si>
  <si>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</si>
  <si>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</si>
  <si>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</si>
  <si>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</si>
  <si>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</si>
  <si>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</si>
  <si>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</si>
  <si>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</si>
  <si>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</si>
  <si>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</si>
  <si>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</si>
  <si>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</si>
  <si>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</si>
  <si>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</si>
  <si>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</si>
  <si>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</si>
  <si>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</si>
  <si>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</si>
  <si>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</si>
  <si>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</si>
  <si>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</si>
  <si>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</si>
  <si>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</si>
  <si>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</si>
  <si>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</si>
  <si>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</si>
  <si>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</si>
  <si>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</si>
  <si>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</si>
  <si>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</si>
  <si>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</si>
  <si>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</si>
  <si>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</si>
  <si>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</si>
  <si>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</si>
  <si>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</si>
  <si>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</si>
  <si>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</si>
  <si>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</si>
  <si>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</si>
  <si>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</si>
  <si>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</si>
  <si>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</si>
  <si>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</si>
  <si>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</si>
  <si>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</si>
  <si>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15/04/18 - VENCIMENTO 20/04/18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</si>
</sst>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148558</v>
      </c>
      <c r="C7" s="9">
        <f t="shared" si="0"/>
        <v>210872</v>
      </c>
      <c r="D7" s="9">
        <f t="shared" si="0"/>
        <v>211831</v>
      </c>
      <c r="E7" s="9">
        <f t="shared" si="0"/>
        <v>120291</v>
      </c>
      <c r="F7" s="9">
        <f t="shared" si="0"/>
        <v>190866</v>
      </c>
      <c r="G7" s="9">
        <f t="shared" si="0"/>
        <v>338661</v>
      </c>
      <c r="H7" s="9">
        <f t="shared" si="0"/>
        <v>118204</v>
      </c>
      <c r="I7" s="9">
        <f t="shared" si="0"/>
        <v>23182</v>
      </c>
      <c r="J7" s="9">
        <f t="shared" si="0"/>
        <v>95261</v>
      </c>
      <c r="K7" s="9">
        <f t="shared" si="0"/>
        <v>1457726</v>
      </c>
      <c r="L7" s="50"/>
    </row>
    <row r="8" spans="1:11" ht="17.25" customHeight="1">
      <c r="A8" s="10" t="s">
        <v>97</v>
      </c>
      <c r="B8" s="11">
        <f>B9+B12+B16</f>
        <v>68626</v>
      </c>
      <c r="C8" s="11">
        <f aca="true" t="shared" si="1" ref="C8:J8">C9+C12+C16</f>
        <v>104108</v>
      </c>
      <c r="D8" s="11">
        <f t="shared" si="1"/>
        <v>95921</v>
      </c>
      <c r="E8" s="11">
        <f t="shared" si="1"/>
        <v>59448</v>
      </c>
      <c r="F8" s="11">
        <f t="shared" si="1"/>
        <v>87324</v>
      </c>
      <c r="G8" s="11">
        <f t="shared" si="1"/>
        <v>156671</v>
      </c>
      <c r="H8" s="11">
        <f t="shared" si="1"/>
        <v>63562</v>
      </c>
      <c r="I8" s="11">
        <f t="shared" si="1"/>
        <v>9892</v>
      </c>
      <c r="J8" s="11">
        <f t="shared" si="1"/>
        <v>44641</v>
      </c>
      <c r="K8" s="11">
        <f>SUM(B8:J8)</f>
        <v>690193</v>
      </c>
    </row>
    <row r="9" spans="1:11" ht="17.25" customHeight="1">
      <c r="A9" s="15" t="s">
        <v>16</v>
      </c>
      <c r="B9" s="13">
        <f>+B10+B11</f>
        <v>12245</v>
      </c>
      <c r="C9" s="13">
        <f aca="true" t="shared" si="2" ref="C9:J9">+C10+C11</f>
        <v>20410</v>
      </c>
      <c r="D9" s="13">
        <f t="shared" si="2"/>
        <v>17350</v>
      </c>
      <c r="E9" s="13">
        <f t="shared" si="2"/>
        <v>10637</v>
      </c>
      <c r="F9" s="13">
        <f t="shared" si="2"/>
        <v>12667</v>
      </c>
      <c r="G9" s="13">
        <f t="shared" si="2"/>
        <v>17145</v>
      </c>
      <c r="H9" s="13">
        <f t="shared" si="2"/>
        <v>11655</v>
      </c>
      <c r="I9" s="13">
        <f t="shared" si="2"/>
        <v>2224</v>
      </c>
      <c r="J9" s="13">
        <f t="shared" si="2"/>
        <v>7646</v>
      </c>
      <c r="K9" s="11">
        <f>SUM(B9:J9)</f>
        <v>111979</v>
      </c>
    </row>
    <row r="10" spans="1:11" ht="17.25" customHeight="1">
      <c r="A10" s="29" t="s">
        <v>17</v>
      </c>
      <c r="B10" s="13">
        <v>12245</v>
      </c>
      <c r="C10" s="13">
        <v>20410</v>
      </c>
      <c r="D10" s="13">
        <v>17350</v>
      </c>
      <c r="E10" s="13">
        <v>10637</v>
      </c>
      <c r="F10" s="13">
        <v>12667</v>
      </c>
      <c r="G10" s="13">
        <v>17145</v>
      </c>
      <c r="H10" s="13">
        <v>11655</v>
      </c>
      <c r="I10" s="13">
        <v>2224</v>
      </c>
      <c r="J10" s="13">
        <v>7646</v>
      </c>
      <c r="K10" s="11">
        <f>SUM(B10:J10)</f>
        <v>111979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52568</v>
      </c>
      <c r="C12" s="17">
        <f t="shared" si="3"/>
        <v>77854</v>
      </c>
      <c r="D12" s="17">
        <f t="shared" si="3"/>
        <v>73346</v>
      </c>
      <c r="E12" s="17">
        <f t="shared" si="3"/>
        <v>45553</v>
      </c>
      <c r="F12" s="17">
        <f t="shared" si="3"/>
        <v>68869</v>
      </c>
      <c r="G12" s="17">
        <f t="shared" si="3"/>
        <v>129197</v>
      </c>
      <c r="H12" s="17">
        <f t="shared" si="3"/>
        <v>48661</v>
      </c>
      <c r="I12" s="17">
        <f t="shared" si="3"/>
        <v>7060</v>
      </c>
      <c r="J12" s="17">
        <f t="shared" si="3"/>
        <v>34624</v>
      </c>
      <c r="K12" s="11">
        <f aca="true" t="shared" si="4" ref="K12:K27">SUM(B12:J12)</f>
        <v>537732</v>
      </c>
    </row>
    <row r="13" spans="1:13" ht="17.25" customHeight="1">
      <c r="A13" s="14" t="s">
        <v>19</v>
      </c>
      <c r="B13" s="13">
        <v>23368</v>
      </c>
      <c r="C13" s="13">
        <v>38066</v>
      </c>
      <c r="D13" s="13">
        <v>36446</v>
      </c>
      <c r="E13" s="13">
        <v>21745</v>
      </c>
      <c r="F13" s="13">
        <v>29942</v>
      </c>
      <c r="G13" s="13">
        <v>51889</v>
      </c>
      <c r="H13" s="13">
        <v>19369</v>
      </c>
      <c r="I13" s="13">
        <v>3696</v>
      </c>
      <c r="J13" s="13">
        <v>16961</v>
      </c>
      <c r="K13" s="11">
        <f t="shared" si="4"/>
        <v>241482</v>
      </c>
      <c r="L13" s="50"/>
      <c r="M13" s="51"/>
    </row>
    <row r="14" spans="1:12" ht="17.25" customHeight="1">
      <c r="A14" s="14" t="s">
        <v>20</v>
      </c>
      <c r="B14" s="13">
        <v>27643</v>
      </c>
      <c r="C14" s="13">
        <v>37455</v>
      </c>
      <c r="D14" s="13">
        <v>35447</v>
      </c>
      <c r="E14" s="13">
        <v>22475</v>
      </c>
      <c r="F14" s="13">
        <v>37496</v>
      </c>
      <c r="G14" s="13">
        <v>75047</v>
      </c>
      <c r="H14" s="13">
        <v>27160</v>
      </c>
      <c r="I14" s="13">
        <v>3152</v>
      </c>
      <c r="J14" s="13">
        <v>17081</v>
      </c>
      <c r="K14" s="11">
        <f t="shared" si="4"/>
        <v>282956</v>
      </c>
      <c r="L14" s="50"/>
    </row>
    <row r="15" spans="1:11" ht="17.25" customHeight="1">
      <c r="A15" s="14" t="s">
        <v>21</v>
      </c>
      <c r="B15" s="13">
        <v>1557</v>
      </c>
      <c r="C15" s="13">
        <v>2333</v>
      </c>
      <c r="D15" s="13">
        <v>1453</v>
      </c>
      <c r="E15" s="13">
        <v>1333</v>
      </c>
      <c r="F15" s="13">
        <v>1431</v>
      </c>
      <c r="G15" s="13">
        <v>2261</v>
      </c>
      <c r="H15" s="13">
        <v>2132</v>
      </c>
      <c r="I15" s="13">
        <v>212</v>
      </c>
      <c r="J15" s="13">
        <v>582</v>
      </c>
      <c r="K15" s="11">
        <f t="shared" si="4"/>
        <v>13294</v>
      </c>
    </row>
    <row r="16" spans="1:11" ht="17.25" customHeight="1">
      <c r="A16" s="15" t="s">
        <v>93</v>
      </c>
      <c r="B16" s="13">
        <f>B17+B18+B19</f>
        <v>3813</v>
      </c>
      <c r="C16" s="13">
        <f aca="true" t="shared" si="5" ref="C16:J16">C17+C18+C19</f>
        <v>5844</v>
      </c>
      <c r="D16" s="13">
        <f t="shared" si="5"/>
        <v>5225</v>
      </c>
      <c r="E16" s="13">
        <f t="shared" si="5"/>
        <v>3258</v>
      </c>
      <c r="F16" s="13">
        <f t="shared" si="5"/>
        <v>5788</v>
      </c>
      <c r="G16" s="13">
        <f t="shared" si="5"/>
        <v>10329</v>
      </c>
      <c r="H16" s="13">
        <f t="shared" si="5"/>
        <v>3246</v>
      </c>
      <c r="I16" s="13">
        <f t="shared" si="5"/>
        <v>608</v>
      </c>
      <c r="J16" s="13">
        <f t="shared" si="5"/>
        <v>2371</v>
      </c>
      <c r="K16" s="11">
        <f t="shared" si="4"/>
        <v>40482</v>
      </c>
    </row>
    <row r="17" spans="1:11" ht="17.25" customHeight="1">
      <c r="A17" s="14" t="s">
        <v>94</v>
      </c>
      <c r="B17" s="13">
        <v>3779</v>
      </c>
      <c r="C17" s="13">
        <v>5769</v>
      </c>
      <c r="D17" s="13">
        <v>5170</v>
      </c>
      <c r="E17" s="13">
        <v>3231</v>
      </c>
      <c r="F17" s="13">
        <v>5738</v>
      </c>
      <c r="G17" s="13">
        <v>10186</v>
      </c>
      <c r="H17" s="13">
        <v>3214</v>
      </c>
      <c r="I17" s="13">
        <v>607</v>
      </c>
      <c r="J17" s="13">
        <v>2349</v>
      </c>
      <c r="K17" s="11">
        <f t="shared" si="4"/>
        <v>40043</v>
      </c>
    </row>
    <row r="18" spans="1:11" ht="17.25" customHeight="1">
      <c r="A18" s="14" t="s">
        <v>95</v>
      </c>
      <c r="B18" s="13">
        <v>29</v>
      </c>
      <c r="C18" s="13">
        <v>67</v>
      </c>
      <c r="D18" s="13">
        <v>50</v>
      </c>
      <c r="E18" s="13">
        <v>27</v>
      </c>
      <c r="F18" s="13">
        <v>48</v>
      </c>
      <c r="G18" s="13">
        <v>140</v>
      </c>
      <c r="H18" s="13">
        <v>31</v>
      </c>
      <c r="I18" s="13">
        <v>1</v>
      </c>
      <c r="J18" s="13">
        <v>14</v>
      </c>
      <c r="K18" s="11">
        <f t="shared" si="4"/>
        <v>407</v>
      </c>
    </row>
    <row r="19" spans="1:11" ht="17.25" customHeight="1">
      <c r="A19" s="14" t="s">
        <v>96</v>
      </c>
      <c r="B19" s="13">
        <v>5</v>
      </c>
      <c r="C19" s="13">
        <v>8</v>
      </c>
      <c r="D19" s="13">
        <v>5</v>
      </c>
      <c r="E19" s="13">
        <v>0</v>
      </c>
      <c r="F19" s="13">
        <v>2</v>
      </c>
      <c r="G19" s="13">
        <v>3</v>
      </c>
      <c r="H19" s="13">
        <v>1</v>
      </c>
      <c r="I19" s="13">
        <v>0</v>
      </c>
      <c r="J19" s="13">
        <v>8</v>
      </c>
      <c r="K19" s="11">
        <f t="shared" si="4"/>
        <v>32</v>
      </c>
    </row>
    <row r="20" spans="1:11" ht="17.25" customHeight="1">
      <c r="A20" s="16" t="s">
        <v>22</v>
      </c>
      <c r="B20" s="11">
        <f>+B21+B22+B23</f>
        <v>42121</v>
      </c>
      <c r="C20" s="11">
        <f aca="true" t="shared" si="6" ref="C20:J20">+C21+C22+C23</f>
        <v>51426</v>
      </c>
      <c r="D20" s="11">
        <f t="shared" si="6"/>
        <v>58457</v>
      </c>
      <c r="E20" s="11">
        <f t="shared" si="6"/>
        <v>30170</v>
      </c>
      <c r="F20" s="11">
        <f t="shared" si="6"/>
        <v>62261</v>
      </c>
      <c r="G20" s="11">
        <f t="shared" si="6"/>
        <v>121943</v>
      </c>
      <c r="H20" s="11">
        <f t="shared" si="6"/>
        <v>31022</v>
      </c>
      <c r="I20" s="11">
        <f t="shared" si="6"/>
        <v>6332</v>
      </c>
      <c r="J20" s="11">
        <f t="shared" si="6"/>
        <v>23774</v>
      </c>
      <c r="K20" s="11">
        <f t="shared" si="4"/>
        <v>427506</v>
      </c>
    </row>
    <row r="21" spans="1:12" ht="17.25" customHeight="1">
      <c r="A21" s="12" t="s">
        <v>23</v>
      </c>
      <c r="B21" s="13">
        <v>21776</v>
      </c>
      <c r="C21" s="13">
        <v>29601</v>
      </c>
      <c r="D21" s="13">
        <v>33747</v>
      </c>
      <c r="E21" s="13">
        <v>16999</v>
      </c>
      <c r="F21" s="13">
        <v>31232</v>
      </c>
      <c r="G21" s="13">
        <v>54305</v>
      </c>
      <c r="H21" s="13">
        <v>15759</v>
      </c>
      <c r="I21" s="13">
        <v>3960</v>
      </c>
      <c r="J21" s="13">
        <v>13291</v>
      </c>
      <c r="K21" s="11">
        <f t="shared" si="4"/>
        <v>220670</v>
      </c>
      <c r="L21" s="50"/>
    </row>
    <row r="22" spans="1:12" ht="17.25" customHeight="1">
      <c r="A22" s="12" t="s">
        <v>24</v>
      </c>
      <c r="B22" s="13">
        <v>19637</v>
      </c>
      <c r="C22" s="13">
        <v>20991</v>
      </c>
      <c r="D22" s="13">
        <v>24038</v>
      </c>
      <c r="E22" s="13">
        <v>12728</v>
      </c>
      <c r="F22" s="13">
        <v>30297</v>
      </c>
      <c r="G22" s="13">
        <v>66354</v>
      </c>
      <c r="H22" s="13">
        <v>14622</v>
      </c>
      <c r="I22" s="13">
        <v>2281</v>
      </c>
      <c r="J22" s="13">
        <v>10217</v>
      </c>
      <c r="K22" s="11">
        <f t="shared" si="4"/>
        <v>201165</v>
      </c>
      <c r="L22" s="50"/>
    </row>
    <row r="23" spans="1:11" ht="17.25" customHeight="1">
      <c r="A23" s="12" t="s">
        <v>25</v>
      </c>
      <c r="B23" s="13">
        <v>708</v>
      </c>
      <c r="C23" s="13">
        <v>834</v>
      </c>
      <c r="D23" s="13">
        <v>672</v>
      </c>
      <c r="E23" s="13">
        <v>443</v>
      </c>
      <c r="F23" s="13">
        <v>732</v>
      </c>
      <c r="G23" s="13">
        <v>1284</v>
      </c>
      <c r="H23" s="13">
        <v>641</v>
      </c>
      <c r="I23" s="13">
        <v>91</v>
      </c>
      <c r="J23" s="13">
        <v>266</v>
      </c>
      <c r="K23" s="11">
        <f t="shared" si="4"/>
        <v>5671</v>
      </c>
    </row>
    <row r="24" spans="1:11" ht="17.25" customHeight="1">
      <c r="A24" s="16" t="s">
        <v>26</v>
      </c>
      <c r="B24" s="13">
        <f>+B25+B26</f>
        <v>37811</v>
      </c>
      <c r="C24" s="13">
        <f aca="true" t="shared" si="7" ref="C24:J24">+C25+C26</f>
        <v>55338</v>
      </c>
      <c r="D24" s="13">
        <f t="shared" si="7"/>
        <v>57453</v>
      </c>
      <c r="E24" s="13">
        <f t="shared" si="7"/>
        <v>30673</v>
      </c>
      <c r="F24" s="13">
        <f t="shared" si="7"/>
        <v>41281</v>
      </c>
      <c r="G24" s="13">
        <f t="shared" si="7"/>
        <v>60047</v>
      </c>
      <c r="H24" s="13">
        <f t="shared" si="7"/>
        <v>22800</v>
      </c>
      <c r="I24" s="13">
        <f t="shared" si="7"/>
        <v>6958</v>
      </c>
      <c r="J24" s="13">
        <f t="shared" si="7"/>
        <v>26846</v>
      </c>
      <c r="K24" s="11">
        <f t="shared" si="4"/>
        <v>339207</v>
      </c>
    </row>
    <row r="25" spans="1:12" ht="17.25" customHeight="1">
      <c r="A25" s="12" t="s">
        <v>115</v>
      </c>
      <c r="B25" s="13">
        <v>21468</v>
      </c>
      <c r="C25" s="13">
        <v>33250</v>
      </c>
      <c r="D25" s="13">
        <v>37726</v>
      </c>
      <c r="E25" s="13">
        <v>20054</v>
      </c>
      <c r="F25" s="13">
        <v>24599</v>
      </c>
      <c r="G25" s="13">
        <v>34398</v>
      </c>
      <c r="H25" s="13">
        <v>13673</v>
      </c>
      <c r="I25" s="13">
        <v>5159</v>
      </c>
      <c r="J25" s="13">
        <v>16440</v>
      </c>
      <c r="K25" s="11">
        <f t="shared" si="4"/>
        <v>206767</v>
      </c>
      <c r="L25" s="50"/>
    </row>
    <row r="26" spans="1:12" ht="17.25" customHeight="1">
      <c r="A26" s="12" t="s">
        <v>116</v>
      </c>
      <c r="B26" s="13">
        <v>16343</v>
      </c>
      <c r="C26" s="13">
        <v>22088</v>
      </c>
      <c r="D26" s="13">
        <v>19727</v>
      </c>
      <c r="E26" s="13">
        <v>10619</v>
      </c>
      <c r="F26" s="13">
        <v>16682</v>
      </c>
      <c r="G26" s="13">
        <v>25649</v>
      </c>
      <c r="H26" s="13">
        <v>9127</v>
      </c>
      <c r="I26" s="13">
        <v>1799</v>
      </c>
      <c r="J26" s="13">
        <v>10406</v>
      </c>
      <c r="K26" s="11">
        <f t="shared" si="4"/>
        <v>132440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820</v>
      </c>
      <c r="I27" s="11">
        <v>0</v>
      </c>
      <c r="J27" s="11">
        <v>0</v>
      </c>
      <c r="K27" s="11">
        <f t="shared" si="4"/>
        <v>820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30965.84</v>
      </c>
      <c r="I35" s="19">
        <v>0</v>
      </c>
      <c r="J35" s="19">
        <v>0</v>
      </c>
      <c r="K35" s="23">
        <f>SUM(B35:J35)</f>
        <v>30965.84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444894.91</v>
      </c>
      <c r="C47" s="22">
        <f aca="true" t="shared" si="12" ref="C47:H47">+C48+C57</f>
        <v>704457.16</v>
      </c>
      <c r="D47" s="22">
        <f t="shared" si="12"/>
        <v>793661.29</v>
      </c>
      <c r="E47" s="22">
        <f t="shared" si="12"/>
        <v>394344.01</v>
      </c>
      <c r="F47" s="22">
        <f t="shared" si="12"/>
        <v>606328.3400000001</v>
      </c>
      <c r="G47" s="22">
        <f t="shared" si="12"/>
        <v>902158.82</v>
      </c>
      <c r="H47" s="22">
        <f t="shared" si="12"/>
        <v>401194.42</v>
      </c>
      <c r="I47" s="22">
        <f>+I48+I57</f>
        <v>113577.24</v>
      </c>
      <c r="J47" s="22">
        <f>+J48+J57</f>
        <v>310031.94</v>
      </c>
      <c r="K47" s="22">
        <f>SUM(B47:J47)</f>
        <v>4670648.130000001</v>
      </c>
    </row>
    <row r="48" spans="1:11" ht="17.25" customHeight="1">
      <c r="A48" s="16" t="s">
        <v>108</v>
      </c>
      <c r="B48" s="23">
        <f>SUM(B49:B56)</f>
        <v>428269.33999999997</v>
      </c>
      <c r="C48" s="23">
        <f aca="true" t="shared" si="13" ref="C48:J48">SUM(C49:C56)</f>
        <v>679509.1</v>
      </c>
      <c r="D48" s="23">
        <f t="shared" si="13"/>
        <v>768447.78</v>
      </c>
      <c r="E48" s="23">
        <f t="shared" si="13"/>
        <v>371441.98000000004</v>
      </c>
      <c r="F48" s="23">
        <f t="shared" si="13"/>
        <v>583128.3400000001</v>
      </c>
      <c r="G48" s="23">
        <f t="shared" si="13"/>
        <v>872607.33</v>
      </c>
      <c r="H48" s="23">
        <f t="shared" si="13"/>
        <v>380935.86</v>
      </c>
      <c r="I48" s="23">
        <f t="shared" si="13"/>
        <v>113577.24</v>
      </c>
      <c r="J48" s="23">
        <f t="shared" si="13"/>
        <v>296173.43</v>
      </c>
      <c r="K48" s="23">
        <f aca="true" t="shared" si="14" ref="K48:K57">SUM(B48:J48)</f>
        <v>4494090.399999999</v>
      </c>
    </row>
    <row r="49" spans="1:11" ht="17.25" customHeight="1">
      <c r="A49" s="34" t="s">
        <v>43</v>
      </c>
      <c r="B49" s="23">
        <f aca="true" t="shared" si="15" ref="B49:H49">ROUND(B30*B7,2)</f>
        <v>424890.74</v>
      </c>
      <c r="C49" s="23">
        <f t="shared" si="15"/>
        <v>673272.12</v>
      </c>
      <c r="D49" s="23">
        <f t="shared" si="15"/>
        <v>763121.18</v>
      </c>
      <c r="E49" s="23">
        <f t="shared" si="15"/>
        <v>368547.57</v>
      </c>
      <c r="F49" s="23">
        <f t="shared" si="15"/>
        <v>578743.89</v>
      </c>
      <c r="G49" s="23">
        <f t="shared" si="15"/>
        <v>866498.03</v>
      </c>
      <c r="H49" s="23">
        <f t="shared" si="15"/>
        <v>346798.72</v>
      </c>
      <c r="I49" s="23">
        <f>ROUND(I30*I7,2)</f>
        <v>112511.52</v>
      </c>
      <c r="J49" s="23">
        <f>ROUND(J30*J7,2)</f>
        <v>293956.39</v>
      </c>
      <c r="K49" s="23">
        <f t="shared" si="14"/>
        <v>4428340.16</v>
      </c>
    </row>
    <row r="50" spans="1:11" ht="17.25" customHeight="1">
      <c r="A50" s="34" t="s">
        <v>44</v>
      </c>
      <c r="B50" s="19">
        <v>0</v>
      </c>
      <c r="C50" s="23">
        <f>ROUND(C31*C7,2)</f>
        <v>1496.53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1496.53</v>
      </c>
    </row>
    <row r="51" spans="1:11" ht="17.25" customHeight="1">
      <c r="A51" s="64" t="s">
        <v>104</v>
      </c>
      <c r="B51" s="65">
        <f aca="true" t="shared" si="16" ref="B51:H51">ROUND(B32*B7,2)</f>
        <v>-713.08</v>
      </c>
      <c r="C51" s="65">
        <f t="shared" si="16"/>
        <v>-1033.27</v>
      </c>
      <c r="D51" s="65">
        <f t="shared" si="16"/>
        <v>-1059.16</v>
      </c>
      <c r="E51" s="65">
        <f t="shared" si="16"/>
        <v>-550.99</v>
      </c>
      <c r="F51" s="65">
        <f t="shared" si="16"/>
        <v>-897.07</v>
      </c>
      <c r="G51" s="65">
        <f t="shared" si="16"/>
        <v>-1320.78</v>
      </c>
      <c r="H51" s="65">
        <f t="shared" si="16"/>
        <v>-543.74</v>
      </c>
      <c r="I51" s="19">
        <v>0</v>
      </c>
      <c r="J51" s="19">
        <v>0</v>
      </c>
      <c r="K51" s="65">
        <f>SUM(B51:J51)</f>
        <v>-6118.089999999999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30965.84</v>
      </c>
      <c r="I53" s="31">
        <f>+I35</f>
        <v>0</v>
      </c>
      <c r="J53" s="31">
        <f>+J35</f>
        <v>0</v>
      </c>
      <c r="K53" s="23">
        <f t="shared" si="14"/>
        <v>30965.84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176557.73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-49980</v>
      </c>
      <c r="C61" s="35">
        <f t="shared" si="17"/>
        <v>-82685.99</v>
      </c>
      <c r="D61" s="35">
        <f t="shared" si="17"/>
        <v>-70509.73</v>
      </c>
      <c r="E61" s="35">
        <f t="shared" si="17"/>
        <v>-43548</v>
      </c>
      <c r="F61" s="35">
        <f t="shared" si="17"/>
        <v>-53061.33</v>
      </c>
      <c r="G61" s="35">
        <f t="shared" si="17"/>
        <v>-71586.4</v>
      </c>
      <c r="H61" s="35">
        <f t="shared" si="17"/>
        <v>-46620</v>
      </c>
      <c r="I61" s="35">
        <f t="shared" si="17"/>
        <v>-11368.57</v>
      </c>
      <c r="J61" s="35">
        <f t="shared" si="17"/>
        <v>-30584</v>
      </c>
      <c r="K61" s="35">
        <f>SUM(B61:J61)</f>
        <v>-459944.01999999996</v>
      </c>
    </row>
    <row r="62" spans="1:11" ht="18.75" customHeight="1">
      <c r="A62" s="16" t="s">
        <v>74</v>
      </c>
      <c r="B62" s="35">
        <f aca="true" t="shared" si="18" ref="B62:J62">B63+B64+B65+B66+B67+B68</f>
        <v>-48980</v>
      </c>
      <c r="C62" s="35">
        <f t="shared" si="18"/>
        <v>-81640</v>
      </c>
      <c r="D62" s="35">
        <f t="shared" si="18"/>
        <v>-69400</v>
      </c>
      <c r="E62" s="35">
        <f t="shared" si="18"/>
        <v>-42548</v>
      </c>
      <c r="F62" s="35">
        <f t="shared" si="18"/>
        <v>-50668</v>
      </c>
      <c r="G62" s="35">
        <f t="shared" si="18"/>
        <v>-68580</v>
      </c>
      <c r="H62" s="35">
        <f t="shared" si="18"/>
        <v>-46620</v>
      </c>
      <c r="I62" s="35">
        <f t="shared" si="18"/>
        <v>-8896</v>
      </c>
      <c r="J62" s="35">
        <f t="shared" si="18"/>
        <v>-30584</v>
      </c>
      <c r="K62" s="35">
        <f aca="true" t="shared" si="19" ref="K62:K91">SUM(B62:J62)</f>
        <v>-447916</v>
      </c>
    </row>
    <row r="63" spans="1:11" ht="18.75" customHeight="1">
      <c r="A63" s="12" t="s">
        <v>75</v>
      </c>
      <c r="B63" s="35">
        <f>-ROUND(B9*$D$3,2)</f>
        <v>-48980</v>
      </c>
      <c r="C63" s="35">
        <f aca="true" t="shared" si="20" ref="C63:J63">-ROUND(C9*$D$3,2)</f>
        <v>-81640</v>
      </c>
      <c r="D63" s="35">
        <f t="shared" si="20"/>
        <v>-69400</v>
      </c>
      <c r="E63" s="35">
        <f t="shared" si="20"/>
        <v>-42548</v>
      </c>
      <c r="F63" s="35">
        <f t="shared" si="20"/>
        <v>-50668</v>
      </c>
      <c r="G63" s="35">
        <f t="shared" si="20"/>
        <v>-68580</v>
      </c>
      <c r="H63" s="35">
        <f t="shared" si="20"/>
        <v>-46620</v>
      </c>
      <c r="I63" s="35">
        <f t="shared" si="20"/>
        <v>-8896</v>
      </c>
      <c r="J63" s="35">
        <f t="shared" si="20"/>
        <v>-30584</v>
      </c>
      <c r="K63" s="35">
        <f t="shared" si="19"/>
        <v>-447916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-1045.99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-12028.02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394914.91</v>
      </c>
      <c r="C106" s="24">
        <f t="shared" si="22"/>
        <v>621771.17</v>
      </c>
      <c r="D106" s="24">
        <f t="shared" si="22"/>
        <v>723151.56</v>
      </c>
      <c r="E106" s="24">
        <f t="shared" si="22"/>
        <v>350796.01</v>
      </c>
      <c r="F106" s="24">
        <f t="shared" si="22"/>
        <v>553267.0100000001</v>
      </c>
      <c r="G106" s="24">
        <f t="shared" si="22"/>
        <v>830572.4199999999</v>
      </c>
      <c r="H106" s="24">
        <f t="shared" si="22"/>
        <v>354574.42</v>
      </c>
      <c r="I106" s="24">
        <f>+I107+I108</f>
        <v>102208.67</v>
      </c>
      <c r="J106" s="24">
        <f>+J107+J108</f>
        <v>279447.94</v>
      </c>
      <c r="K106" s="46">
        <f>SUM(B106:J106)</f>
        <v>4210704.11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378289.33999999997</v>
      </c>
      <c r="C107" s="24">
        <f t="shared" si="23"/>
        <v>596823.11</v>
      </c>
      <c r="D107" s="24">
        <f t="shared" si="23"/>
        <v>697938.05</v>
      </c>
      <c r="E107" s="24">
        <f t="shared" si="23"/>
        <v>327893.98000000004</v>
      </c>
      <c r="F107" s="24">
        <f t="shared" si="23"/>
        <v>530067.0100000001</v>
      </c>
      <c r="G107" s="24">
        <f t="shared" si="23"/>
        <v>801020.9299999999</v>
      </c>
      <c r="H107" s="24">
        <f t="shared" si="23"/>
        <v>334315.86</v>
      </c>
      <c r="I107" s="24">
        <f t="shared" si="23"/>
        <v>102208.67</v>
      </c>
      <c r="J107" s="24">
        <f t="shared" si="23"/>
        <v>265589.43</v>
      </c>
      <c r="K107" s="46">
        <f>SUM(B107:J107)</f>
        <v>4034146.38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16625.57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176557.73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4210704.120000001</v>
      </c>
      <c r="L114" s="52"/>
    </row>
    <row r="115" spans="1:11" ht="18.75" customHeight="1">
      <c r="A115" s="26" t="s">
        <v>70</v>
      </c>
      <c r="B115" s="27">
        <v>48454.32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48454.32</v>
      </c>
    </row>
    <row r="116" spans="1:11" ht="18.75" customHeight="1">
      <c r="A116" s="26" t="s">
        <v>71</v>
      </c>
      <c r="B116" s="27">
        <v>346460.58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346460.58</v>
      </c>
    </row>
    <row r="117" spans="1:11" ht="18.75" customHeight="1">
      <c r="A117" s="26" t="s">
        <v>72</v>
      </c>
      <c r="B117" s="38">
        <v>0</v>
      </c>
      <c r="C117" s="27">
        <f>+C106</f>
        <v>621771.17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621771.17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674295.46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674295.46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48856.11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48856.11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347288.05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347288.05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3507.96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3507.96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95776.26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95776.26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190273.97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190273.97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36213.57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36213.57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231003.2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231003.2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237670.91</v>
      </c>
      <c r="H126" s="38">
        <v>0</v>
      </c>
      <c r="I126" s="38">
        <v>0</v>
      </c>
      <c r="J126" s="38">
        <v>0</v>
      </c>
      <c r="K126" s="39">
        <f t="shared" si="25"/>
        <v>237670.91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26417.47</v>
      </c>
      <c r="H127" s="38">
        <v>0</v>
      </c>
      <c r="I127" s="38">
        <v>0</v>
      </c>
      <c r="J127" s="38">
        <v>0</v>
      </c>
      <c r="K127" s="39">
        <f t="shared" si="25"/>
        <v>26417.47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119416.03</v>
      </c>
      <c r="H128" s="38">
        <v>0</v>
      </c>
      <c r="I128" s="38">
        <v>0</v>
      </c>
      <c r="J128" s="38">
        <v>0</v>
      </c>
      <c r="K128" s="39">
        <f t="shared" si="25"/>
        <v>119416.03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114881.99</v>
      </c>
      <c r="H129" s="38">
        <v>0</v>
      </c>
      <c r="I129" s="38">
        <v>0</v>
      </c>
      <c r="J129" s="38">
        <v>0</v>
      </c>
      <c r="K129" s="39">
        <f t="shared" si="25"/>
        <v>114881.99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332186.04</v>
      </c>
      <c r="H130" s="38">
        <v>0</v>
      </c>
      <c r="I130" s="38">
        <v>0</v>
      </c>
      <c r="J130" s="38">
        <v>0</v>
      </c>
      <c r="K130" s="39">
        <f t="shared" si="25"/>
        <v>332186.04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123061.54</v>
      </c>
      <c r="I131" s="38">
        <v>0</v>
      </c>
      <c r="J131" s="38">
        <v>0</v>
      </c>
      <c r="K131" s="39">
        <f t="shared" si="25"/>
        <v>123061.54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231512.88</v>
      </c>
      <c r="I132" s="38">
        <v>0</v>
      </c>
      <c r="J132" s="38">
        <v>0</v>
      </c>
      <c r="K132" s="39">
        <f t="shared" si="25"/>
        <v>231512.88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102208.67</v>
      </c>
      <c r="J133" s="38"/>
      <c r="K133" s="39">
        <f t="shared" si="25"/>
        <v>102208.67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279447.94</v>
      </c>
      <c r="K134" s="42">
        <f t="shared" si="25"/>
        <v>279447.94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2018-04-19T19:23:35Z</dcterms:modified>
  <cp:category/>
  <cp:version/>
  <cp:contentType/>
  <cp:contentStatus/>
</cp:coreProperties>
</file>