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<sst xmlns="http://schemas.openxmlformats.org/spreadsheetml/2006/main" count="138" uniqueCount="138">
  <si>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</si>
  <si>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</si>
  <si>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</si>
  <si>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</si>
  <si>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</si>
  <si>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</si>
  <si>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</si>
  <si>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</si>
  <si>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</si>
  <si>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</si>
  <si>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</si>
  <si>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</si>
  <si>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</si>
  <si>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</si>
  <si>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</si>
  <si>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</si>
  <si>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</si>
  <si>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</si>
  <si>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</si>
  <si>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</si>
  <si>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</si>
  <si>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</si>
  <si>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</si>
  <si>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</si>
  <si>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</si>
  <si>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</si>
  <si>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</si>
  <si>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</si>
  <si>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</si>
  <si>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</si>
  <si>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</si>
  <si>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</si>
  <si>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</si>
  <si>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</si>
  <si>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</si>
  <si>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</si>
  <si>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</si>
  <si>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</si>
  <si>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</si>
  <si>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</si>
  <si>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</si>
  <si>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</si>
  <si>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</si>
  <si>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</si>
  <si>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</si>
  <si>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</si>
  <si>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</si>
  <si>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</si>
  <si>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</si>
  <si>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</si>
  <si>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</si>
  <si>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</si>
  <si>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</si>
  <si>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</si>
  <si>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</si>
  <si>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</si>
  <si>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</si>
  <si>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</si>
  <si>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</si>
  <si>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</si>
  <si>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</si>
  <si>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</si>
  <si>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</si>
  <si>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</si>
  <si>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</si>
  <si>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</si>
  <si>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</si>
  <si>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</si>
  <si>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</si>
  <si>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</si>
  <si>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</si>
  <si>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</si>
  <si>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</si>
  <si>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</si>
  <si>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</si>
  <si>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</si>
  <si>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</si>
  <si>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</si>
  <si>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</si>
  <si>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</si>
  <si>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</si>
  <si>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</si>
  <si>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</si>
  <si>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</si>
  <si>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</si>
  <si>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</si>
  <si>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</si>
  <si>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</si>
  <si>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</si>
  <si>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</si>
  <si>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</si>
  <si>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</si>
  <si>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</si>
  <si>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</si>
  <si>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</si>
  <si>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</si>
  <si>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</si>
  <si>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</si>
  <si>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</si>
  <si>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</si>
  <si>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</si>
  <si>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</si>
  <si>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</si>
  <si>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</si>
  <si>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</si>
  <si>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</si>
  <si>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</si>
  <si>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</si>
  <si>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</si>
  <si>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</si>
  <si>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</si>
  <si>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</si>
  <si>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</si>
  <si>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</si>
  <si>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</si>
  <si>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</si>
  <si>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</si>
  <si>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</si>
  <si>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</si>
  <si>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</si>
  <si>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</si>
  <si>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</si>
  <si>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</si>
  <si>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</si>
  <si>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</si>
  <si>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</si>
  <si>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</si>
  <si>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</si>
  <si>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</si>
  <si>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</si>
  <si>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</si>
  <si>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</si>
  <si>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</si>
  <si>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</si>
  <si>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</si>
  <si>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</si>
  <si>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</si>
  <si>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14/04/18 - VENCIMENTO 20/04/18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</si>
</sst>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328525</v>
      </c>
      <c r="C7" s="9">
        <f t="shared" si="0"/>
        <v>430582</v>
      </c>
      <c r="D7" s="9">
        <f t="shared" si="0"/>
        <v>468499</v>
      </c>
      <c r="E7" s="9">
        <f t="shared" si="0"/>
        <v>275517</v>
      </c>
      <c r="F7" s="9">
        <f t="shared" si="0"/>
        <v>409895</v>
      </c>
      <c r="G7" s="9">
        <f t="shared" si="0"/>
        <v>664824</v>
      </c>
      <c r="H7" s="9">
        <f t="shared" si="0"/>
        <v>265463</v>
      </c>
      <c r="I7" s="9">
        <f t="shared" si="0"/>
        <v>60550</v>
      </c>
      <c r="J7" s="9">
        <f t="shared" si="0"/>
        <v>199145</v>
      </c>
      <c r="K7" s="9">
        <f t="shared" si="0"/>
        <v>3103000</v>
      </c>
      <c r="L7" s="50"/>
    </row>
    <row r="8" spans="1:11" ht="17.25" customHeight="1">
      <c r="A8" s="10" t="s">
        <v>97</v>
      </c>
      <c r="B8" s="11">
        <f>B9+B12+B16</f>
        <v>158615</v>
      </c>
      <c r="C8" s="11">
        <f aca="true" t="shared" si="1" ref="C8:J8">C9+C12+C16</f>
        <v>216000</v>
      </c>
      <c r="D8" s="11">
        <f t="shared" si="1"/>
        <v>221366</v>
      </c>
      <c r="E8" s="11">
        <f t="shared" si="1"/>
        <v>139552</v>
      </c>
      <c r="F8" s="11">
        <f t="shared" si="1"/>
        <v>191796</v>
      </c>
      <c r="G8" s="11">
        <f t="shared" si="1"/>
        <v>315138</v>
      </c>
      <c r="H8" s="11">
        <f t="shared" si="1"/>
        <v>142210</v>
      </c>
      <c r="I8" s="11">
        <f t="shared" si="1"/>
        <v>27410</v>
      </c>
      <c r="J8" s="11">
        <f t="shared" si="1"/>
        <v>93181</v>
      </c>
      <c r="K8" s="11">
        <f>SUM(B8:J8)</f>
        <v>1505268</v>
      </c>
    </row>
    <row r="9" spans="1:11" ht="17.25" customHeight="1">
      <c r="A9" s="15" t="s">
        <v>16</v>
      </c>
      <c r="B9" s="13">
        <f>+B10+B11</f>
        <v>25338</v>
      </c>
      <c r="C9" s="13">
        <f aca="true" t="shared" si="2" ref="C9:J9">+C10+C11</f>
        <v>37826</v>
      </c>
      <c r="D9" s="13">
        <f t="shared" si="2"/>
        <v>33171</v>
      </c>
      <c r="E9" s="13">
        <f t="shared" si="2"/>
        <v>23052</v>
      </c>
      <c r="F9" s="13">
        <f t="shared" si="2"/>
        <v>24499</v>
      </c>
      <c r="G9" s="13">
        <f t="shared" si="2"/>
        <v>31115</v>
      </c>
      <c r="H9" s="13">
        <f t="shared" si="2"/>
        <v>25895</v>
      </c>
      <c r="I9" s="13">
        <f t="shared" si="2"/>
        <v>5291</v>
      </c>
      <c r="J9" s="13">
        <f t="shared" si="2"/>
        <v>13410</v>
      </c>
      <c r="K9" s="11">
        <f>SUM(B9:J9)</f>
        <v>219597</v>
      </c>
    </row>
    <row r="10" spans="1:11" ht="17.25" customHeight="1">
      <c r="A10" s="29" t="s">
        <v>17</v>
      </c>
      <c r="B10" s="13">
        <v>25338</v>
      </c>
      <c r="C10" s="13">
        <v>37826</v>
      </c>
      <c r="D10" s="13">
        <v>33171</v>
      </c>
      <c r="E10" s="13">
        <v>23052</v>
      </c>
      <c r="F10" s="13">
        <v>24499</v>
      </c>
      <c r="G10" s="13">
        <v>31115</v>
      </c>
      <c r="H10" s="13">
        <v>25895</v>
      </c>
      <c r="I10" s="13">
        <v>5291</v>
      </c>
      <c r="J10" s="13">
        <v>13410</v>
      </c>
      <c r="K10" s="11">
        <f>SUM(B10:J10)</f>
        <v>219597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125033</v>
      </c>
      <c r="C12" s="17">
        <f t="shared" si="3"/>
        <v>166820</v>
      </c>
      <c r="D12" s="17">
        <f t="shared" si="3"/>
        <v>176799</v>
      </c>
      <c r="E12" s="17">
        <f t="shared" si="3"/>
        <v>109617</v>
      </c>
      <c r="F12" s="17">
        <f t="shared" si="3"/>
        <v>155157</v>
      </c>
      <c r="G12" s="17">
        <f t="shared" si="3"/>
        <v>263776</v>
      </c>
      <c r="H12" s="17">
        <f t="shared" si="3"/>
        <v>109273</v>
      </c>
      <c r="I12" s="17">
        <f t="shared" si="3"/>
        <v>20504</v>
      </c>
      <c r="J12" s="17">
        <f t="shared" si="3"/>
        <v>75004</v>
      </c>
      <c r="K12" s="11">
        <f aca="true" t="shared" si="4" ref="K12:K27">SUM(B12:J12)</f>
        <v>1201983</v>
      </c>
    </row>
    <row r="13" spans="1:13" ht="17.25" customHeight="1">
      <c r="A13" s="14" t="s">
        <v>19</v>
      </c>
      <c r="B13" s="13">
        <v>60237</v>
      </c>
      <c r="C13" s="13">
        <v>85962</v>
      </c>
      <c r="D13" s="13">
        <v>93781</v>
      </c>
      <c r="E13" s="13">
        <v>55828</v>
      </c>
      <c r="F13" s="13">
        <v>75686</v>
      </c>
      <c r="G13" s="13">
        <v>119019</v>
      </c>
      <c r="H13" s="13">
        <v>48165</v>
      </c>
      <c r="I13" s="13">
        <v>11533</v>
      </c>
      <c r="J13" s="13">
        <v>39079</v>
      </c>
      <c r="K13" s="11">
        <f t="shared" si="4"/>
        <v>589290</v>
      </c>
      <c r="L13" s="50"/>
      <c r="M13" s="51"/>
    </row>
    <row r="14" spans="1:12" ht="17.25" customHeight="1">
      <c r="A14" s="14" t="s">
        <v>20</v>
      </c>
      <c r="B14" s="13">
        <v>60640</v>
      </c>
      <c r="C14" s="13">
        <v>74707</v>
      </c>
      <c r="D14" s="13">
        <v>78579</v>
      </c>
      <c r="E14" s="13">
        <v>50061</v>
      </c>
      <c r="F14" s="13">
        <v>75289</v>
      </c>
      <c r="G14" s="13">
        <v>138399</v>
      </c>
      <c r="H14" s="13">
        <v>55252</v>
      </c>
      <c r="I14" s="13">
        <v>8116</v>
      </c>
      <c r="J14" s="13">
        <v>34281</v>
      </c>
      <c r="K14" s="11">
        <f t="shared" si="4"/>
        <v>575324</v>
      </c>
      <c r="L14" s="50"/>
    </row>
    <row r="15" spans="1:11" ht="17.25" customHeight="1">
      <c r="A15" s="14" t="s">
        <v>21</v>
      </c>
      <c r="B15" s="13">
        <v>4156</v>
      </c>
      <c r="C15" s="13">
        <v>6151</v>
      </c>
      <c r="D15" s="13">
        <v>4439</v>
      </c>
      <c r="E15" s="13">
        <v>3728</v>
      </c>
      <c r="F15" s="13">
        <v>4182</v>
      </c>
      <c r="G15" s="13">
        <v>6358</v>
      </c>
      <c r="H15" s="13">
        <v>5856</v>
      </c>
      <c r="I15" s="13">
        <v>855</v>
      </c>
      <c r="J15" s="13">
        <v>1644</v>
      </c>
      <c r="K15" s="11">
        <f t="shared" si="4"/>
        <v>37369</v>
      </c>
    </row>
    <row r="16" spans="1:11" ht="17.25" customHeight="1">
      <c r="A16" s="15" t="s">
        <v>93</v>
      </c>
      <c r="B16" s="13">
        <f>B17+B18+B19</f>
        <v>8244</v>
      </c>
      <c r="C16" s="13">
        <f aca="true" t="shared" si="5" ref="C16:J16">C17+C18+C19</f>
        <v>11354</v>
      </c>
      <c r="D16" s="13">
        <f t="shared" si="5"/>
        <v>11396</v>
      </c>
      <c r="E16" s="13">
        <f t="shared" si="5"/>
        <v>6883</v>
      </c>
      <c r="F16" s="13">
        <f t="shared" si="5"/>
        <v>12140</v>
      </c>
      <c r="G16" s="13">
        <f t="shared" si="5"/>
        <v>20247</v>
      </c>
      <c r="H16" s="13">
        <f t="shared" si="5"/>
        <v>7042</v>
      </c>
      <c r="I16" s="13">
        <f t="shared" si="5"/>
        <v>1615</v>
      </c>
      <c r="J16" s="13">
        <f t="shared" si="5"/>
        <v>4767</v>
      </c>
      <c r="K16" s="11">
        <f t="shared" si="4"/>
        <v>83688</v>
      </c>
    </row>
    <row r="17" spans="1:11" ht="17.25" customHeight="1">
      <c r="A17" s="14" t="s">
        <v>94</v>
      </c>
      <c r="B17" s="13">
        <v>8153</v>
      </c>
      <c r="C17" s="13">
        <v>11239</v>
      </c>
      <c r="D17" s="13">
        <v>11319</v>
      </c>
      <c r="E17" s="13">
        <v>6820</v>
      </c>
      <c r="F17" s="13">
        <v>12026</v>
      </c>
      <c r="G17" s="13">
        <v>19999</v>
      </c>
      <c r="H17" s="13">
        <v>6970</v>
      </c>
      <c r="I17" s="13">
        <v>1607</v>
      </c>
      <c r="J17" s="13">
        <v>4726</v>
      </c>
      <c r="K17" s="11">
        <f t="shared" si="4"/>
        <v>82859</v>
      </c>
    </row>
    <row r="18" spans="1:11" ht="17.25" customHeight="1">
      <c r="A18" s="14" t="s">
        <v>95</v>
      </c>
      <c r="B18" s="13">
        <v>87</v>
      </c>
      <c r="C18" s="13">
        <v>100</v>
      </c>
      <c r="D18" s="13">
        <v>63</v>
      </c>
      <c r="E18" s="13">
        <v>55</v>
      </c>
      <c r="F18" s="13">
        <v>105</v>
      </c>
      <c r="G18" s="13">
        <v>240</v>
      </c>
      <c r="H18" s="13">
        <v>69</v>
      </c>
      <c r="I18" s="13">
        <v>8</v>
      </c>
      <c r="J18" s="13">
        <v>35</v>
      </c>
      <c r="K18" s="11">
        <f t="shared" si="4"/>
        <v>762</v>
      </c>
    </row>
    <row r="19" spans="1:11" ht="17.25" customHeight="1">
      <c r="A19" s="14" t="s">
        <v>96</v>
      </c>
      <c r="B19" s="13">
        <v>4</v>
      </c>
      <c r="C19" s="13">
        <v>15</v>
      </c>
      <c r="D19" s="13">
        <v>14</v>
      </c>
      <c r="E19" s="13">
        <v>8</v>
      </c>
      <c r="F19" s="13">
        <v>9</v>
      </c>
      <c r="G19" s="13">
        <v>8</v>
      </c>
      <c r="H19" s="13">
        <v>3</v>
      </c>
      <c r="I19" s="13">
        <v>0</v>
      </c>
      <c r="J19" s="13">
        <v>6</v>
      </c>
      <c r="K19" s="11">
        <f t="shared" si="4"/>
        <v>67</v>
      </c>
    </row>
    <row r="20" spans="1:11" ht="17.25" customHeight="1">
      <c r="A20" s="16" t="s">
        <v>22</v>
      </c>
      <c r="B20" s="11">
        <f>+B21+B22+B23</f>
        <v>92625</v>
      </c>
      <c r="C20" s="11">
        <f aca="true" t="shared" si="6" ref="C20:J20">+C21+C22+C23</f>
        <v>106205</v>
      </c>
      <c r="D20" s="11">
        <f t="shared" si="6"/>
        <v>129259</v>
      </c>
      <c r="E20" s="11">
        <f t="shared" si="6"/>
        <v>69395</v>
      </c>
      <c r="F20" s="11">
        <f t="shared" si="6"/>
        <v>128202</v>
      </c>
      <c r="G20" s="11">
        <f t="shared" si="6"/>
        <v>228818</v>
      </c>
      <c r="H20" s="11">
        <f t="shared" si="6"/>
        <v>67349</v>
      </c>
      <c r="I20" s="11">
        <f t="shared" si="6"/>
        <v>16592</v>
      </c>
      <c r="J20" s="11">
        <f t="shared" si="6"/>
        <v>51759</v>
      </c>
      <c r="K20" s="11">
        <f t="shared" si="4"/>
        <v>890204</v>
      </c>
    </row>
    <row r="21" spans="1:12" ht="17.25" customHeight="1">
      <c r="A21" s="12" t="s">
        <v>23</v>
      </c>
      <c r="B21" s="13">
        <v>48177</v>
      </c>
      <c r="C21" s="13">
        <v>61019</v>
      </c>
      <c r="D21" s="13">
        <v>74407</v>
      </c>
      <c r="E21" s="13">
        <v>39011</v>
      </c>
      <c r="F21" s="13">
        <v>67829</v>
      </c>
      <c r="G21" s="13">
        <v>108880</v>
      </c>
      <c r="H21" s="13">
        <v>34358</v>
      </c>
      <c r="I21" s="13">
        <v>10218</v>
      </c>
      <c r="J21" s="13">
        <v>28928</v>
      </c>
      <c r="K21" s="11">
        <f t="shared" si="4"/>
        <v>472827</v>
      </c>
      <c r="L21" s="50"/>
    </row>
    <row r="22" spans="1:12" ht="17.25" customHeight="1">
      <c r="A22" s="12" t="s">
        <v>24</v>
      </c>
      <c r="B22" s="13">
        <v>42461</v>
      </c>
      <c r="C22" s="13">
        <v>42796</v>
      </c>
      <c r="D22" s="13">
        <v>52655</v>
      </c>
      <c r="E22" s="13">
        <v>29121</v>
      </c>
      <c r="F22" s="13">
        <v>58258</v>
      </c>
      <c r="G22" s="13">
        <v>116538</v>
      </c>
      <c r="H22" s="13">
        <v>31137</v>
      </c>
      <c r="I22" s="13">
        <v>6014</v>
      </c>
      <c r="J22" s="13">
        <v>22074</v>
      </c>
      <c r="K22" s="11">
        <f t="shared" si="4"/>
        <v>401054</v>
      </c>
      <c r="L22" s="50"/>
    </row>
    <row r="23" spans="1:11" ht="17.25" customHeight="1">
      <c r="A23" s="12" t="s">
        <v>25</v>
      </c>
      <c r="B23" s="13">
        <v>1987</v>
      </c>
      <c r="C23" s="13">
        <v>2390</v>
      </c>
      <c r="D23" s="13">
        <v>2197</v>
      </c>
      <c r="E23" s="13">
        <v>1263</v>
      </c>
      <c r="F23" s="13">
        <v>2115</v>
      </c>
      <c r="G23" s="13">
        <v>3400</v>
      </c>
      <c r="H23" s="13">
        <v>1854</v>
      </c>
      <c r="I23" s="13">
        <v>360</v>
      </c>
      <c r="J23" s="13">
        <v>757</v>
      </c>
      <c r="K23" s="11">
        <f t="shared" si="4"/>
        <v>16323</v>
      </c>
    </row>
    <row r="24" spans="1:11" ht="17.25" customHeight="1">
      <c r="A24" s="16" t="s">
        <v>26</v>
      </c>
      <c r="B24" s="13">
        <f>+B25+B26</f>
        <v>77285</v>
      </c>
      <c r="C24" s="13">
        <f aca="true" t="shared" si="7" ref="C24:J24">+C25+C26</f>
        <v>108377</v>
      </c>
      <c r="D24" s="13">
        <f t="shared" si="7"/>
        <v>117874</v>
      </c>
      <c r="E24" s="13">
        <f t="shared" si="7"/>
        <v>66570</v>
      </c>
      <c r="F24" s="13">
        <f t="shared" si="7"/>
        <v>89897</v>
      </c>
      <c r="G24" s="13">
        <f t="shared" si="7"/>
        <v>120868</v>
      </c>
      <c r="H24" s="13">
        <f t="shared" si="7"/>
        <v>52574</v>
      </c>
      <c r="I24" s="13">
        <f t="shared" si="7"/>
        <v>16548</v>
      </c>
      <c r="J24" s="13">
        <f t="shared" si="7"/>
        <v>54205</v>
      </c>
      <c r="K24" s="11">
        <f t="shared" si="4"/>
        <v>704198</v>
      </c>
    </row>
    <row r="25" spans="1:12" ht="17.25" customHeight="1">
      <c r="A25" s="12" t="s">
        <v>115</v>
      </c>
      <c r="B25" s="13">
        <v>42165</v>
      </c>
      <c r="C25" s="13">
        <v>63077</v>
      </c>
      <c r="D25" s="13">
        <v>72062</v>
      </c>
      <c r="E25" s="13">
        <v>41561</v>
      </c>
      <c r="F25" s="13">
        <v>50528</v>
      </c>
      <c r="G25" s="13">
        <v>65111</v>
      </c>
      <c r="H25" s="13">
        <v>30177</v>
      </c>
      <c r="I25" s="13">
        <v>11428</v>
      </c>
      <c r="J25" s="13">
        <v>32097</v>
      </c>
      <c r="K25" s="11">
        <f t="shared" si="4"/>
        <v>408206</v>
      </c>
      <c r="L25" s="50"/>
    </row>
    <row r="26" spans="1:12" ht="17.25" customHeight="1">
      <c r="A26" s="12" t="s">
        <v>116</v>
      </c>
      <c r="B26" s="13">
        <v>35120</v>
      </c>
      <c r="C26" s="13">
        <v>45300</v>
      </c>
      <c r="D26" s="13">
        <v>45812</v>
      </c>
      <c r="E26" s="13">
        <v>25009</v>
      </c>
      <c r="F26" s="13">
        <v>39369</v>
      </c>
      <c r="G26" s="13">
        <v>55757</v>
      </c>
      <c r="H26" s="13">
        <v>22397</v>
      </c>
      <c r="I26" s="13">
        <v>5120</v>
      </c>
      <c r="J26" s="13">
        <v>22108</v>
      </c>
      <c r="K26" s="11">
        <f t="shared" si="4"/>
        <v>295992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3330</v>
      </c>
      <c r="I27" s="11">
        <v>0</v>
      </c>
      <c r="J27" s="11">
        <v>0</v>
      </c>
      <c r="K27" s="11">
        <f t="shared" si="4"/>
        <v>3330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23601.75</v>
      </c>
      <c r="I35" s="19">
        <v>0</v>
      </c>
      <c r="J35" s="19">
        <v>0</v>
      </c>
      <c r="K35" s="23">
        <f>SUM(B35:J35)</f>
        <v>23601.75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958754.6799999999</v>
      </c>
      <c r="C47" s="22">
        <f aca="true" t="shared" si="12" ref="C47:H47">+C48+C57</f>
        <v>1406429.92</v>
      </c>
      <c r="D47" s="22">
        <f t="shared" si="12"/>
        <v>1717024.42</v>
      </c>
      <c r="E47" s="22">
        <f t="shared" si="12"/>
        <v>869214.42</v>
      </c>
      <c r="F47" s="22">
        <f t="shared" si="12"/>
        <v>1269438.6300000001</v>
      </c>
      <c r="G47" s="22">
        <f t="shared" si="12"/>
        <v>1735407.45</v>
      </c>
      <c r="H47" s="22">
        <f t="shared" si="12"/>
        <v>825196.1200000001</v>
      </c>
      <c r="I47" s="22">
        <f>+I48+I57</f>
        <v>294939.08999999997</v>
      </c>
      <c r="J47" s="22">
        <f>+J48+J57</f>
        <v>630597.1900000001</v>
      </c>
      <c r="K47" s="22">
        <f>SUM(B47:J47)</f>
        <v>9707001.92</v>
      </c>
    </row>
    <row r="48" spans="1:11" ht="17.25" customHeight="1">
      <c r="A48" s="16" t="s">
        <v>108</v>
      </c>
      <c r="B48" s="23">
        <f>SUM(B49:B56)</f>
        <v>942129.11</v>
      </c>
      <c r="C48" s="23">
        <f aca="true" t="shared" si="13" ref="C48:J48">SUM(C49:C56)</f>
        <v>1381481.8599999999</v>
      </c>
      <c r="D48" s="23">
        <f t="shared" si="13"/>
        <v>1691810.91</v>
      </c>
      <c r="E48" s="23">
        <f t="shared" si="13"/>
        <v>846312.39</v>
      </c>
      <c r="F48" s="23">
        <f t="shared" si="13"/>
        <v>1246238.6300000001</v>
      </c>
      <c r="G48" s="23">
        <f t="shared" si="13"/>
        <v>1705855.96</v>
      </c>
      <c r="H48" s="23">
        <f t="shared" si="13"/>
        <v>804937.56</v>
      </c>
      <c r="I48" s="23">
        <f t="shared" si="13"/>
        <v>294939.08999999997</v>
      </c>
      <c r="J48" s="23">
        <f t="shared" si="13"/>
        <v>616738.68</v>
      </c>
      <c r="K48" s="23">
        <f aca="true" t="shared" si="14" ref="K48:K57">SUM(B48:J48)</f>
        <v>9530444.19</v>
      </c>
    </row>
    <row r="49" spans="1:11" ht="17.25" customHeight="1">
      <c r="A49" s="34" t="s">
        <v>43</v>
      </c>
      <c r="B49" s="23">
        <f aca="true" t="shared" si="15" ref="B49:H49">ROUND(B30*B7,2)</f>
        <v>939614.35</v>
      </c>
      <c r="C49" s="23">
        <f t="shared" si="15"/>
        <v>1374762.21</v>
      </c>
      <c r="D49" s="23">
        <f t="shared" si="15"/>
        <v>1687767.65</v>
      </c>
      <c r="E49" s="23">
        <f t="shared" si="15"/>
        <v>844128.98</v>
      </c>
      <c r="F49" s="23">
        <f t="shared" si="15"/>
        <v>1242883.62</v>
      </c>
      <c r="G49" s="23">
        <f t="shared" si="15"/>
        <v>1701018.69</v>
      </c>
      <c r="H49" s="23">
        <f t="shared" si="15"/>
        <v>778841.9</v>
      </c>
      <c r="I49" s="23">
        <f>ROUND(I30*I7,2)</f>
        <v>293873.37</v>
      </c>
      <c r="J49" s="23">
        <f>ROUND(J30*J7,2)</f>
        <v>614521.64</v>
      </c>
      <c r="K49" s="23">
        <f t="shared" si="14"/>
        <v>9477412.41</v>
      </c>
    </row>
    <row r="50" spans="1:11" ht="17.25" customHeight="1">
      <c r="A50" s="34" t="s">
        <v>44</v>
      </c>
      <c r="B50" s="19">
        <v>0</v>
      </c>
      <c r="C50" s="23">
        <f>ROUND(C31*C7,2)</f>
        <v>3055.78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3055.78</v>
      </c>
    </row>
    <row r="51" spans="1:11" ht="17.25" customHeight="1">
      <c r="A51" s="64" t="s">
        <v>104</v>
      </c>
      <c r="B51" s="65">
        <f aca="true" t="shared" si="16" ref="B51:H51">ROUND(B32*B7,2)</f>
        <v>-1576.92</v>
      </c>
      <c r="C51" s="65">
        <f t="shared" si="16"/>
        <v>-2109.85</v>
      </c>
      <c r="D51" s="65">
        <f t="shared" si="16"/>
        <v>-2342.5</v>
      </c>
      <c r="E51" s="65">
        <f t="shared" si="16"/>
        <v>-1261.99</v>
      </c>
      <c r="F51" s="65">
        <f t="shared" si="16"/>
        <v>-1926.51</v>
      </c>
      <c r="G51" s="65">
        <f t="shared" si="16"/>
        <v>-2592.81</v>
      </c>
      <c r="H51" s="65">
        <f t="shared" si="16"/>
        <v>-1221.13</v>
      </c>
      <c r="I51" s="19">
        <v>0</v>
      </c>
      <c r="J51" s="19">
        <v>0</v>
      </c>
      <c r="K51" s="65">
        <f>SUM(B51:J51)</f>
        <v>-13031.71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23601.75</v>
      </c>
      <c r="I53" s="31">
        <f>+I35</f>
        <v>0</v>
      </c>
      <c r="J53" s="31">
        <f>+J35</f>
        <v>0</v>
      </c>
      <c r="K53" s="23">
        <f t="shared" si="14"/>
        <v>23601.75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-102352</v>
      </c>
      <c r="C61" s="35">
        <f t="shared" si="17"/>
        <v>-152349.99</v>
      </c>
      <c r="D61" s="35">
        <f t="shared" si="17"/>
        <v>-133793.73</v>
      </c>
      <c r="E61" s="35">
        <f t="shared" si="17"/>
        <v>-93208</v>
      </c>
      <c r="F61" s="35">
        <f t="shared" si="17"/>
        <v>-100389.33</v>
      </c>
      <c r="G61" s="35">
        <f t="shared" si="17"/>
        <v>-127466.4</v>
      </c>
      <c r="H61" s="35">
        <f t="shared" si="17"/>
        <v>-103580</v>
      </c>
      <c r="I61" s="35">
        <f t="shared" si="17"/>
        <v>-23636.57</v>
      </c>
      <c r="J61" s="35">
        <f t="shared" si="17"/>
        <v>-53640</v>
      </c>
      <c r="K61" s="35">
        <f>SUM(B61:J61)</f>
        <v>-890416.0199999999</v>
      </c>
    </row>
    <row r="62" spans="1:11" ht="18.75" customHeight="1">
      <c r="A62" s="16" t="s">
        <v>74</v>
      </c>
      <c r="B62" s="35">
        <f aca="true" t="shared" si="18" ref="B62:J62">B63+B64+B65+B66+B67+B68</f>
        <v>-101352</v>
      </c>
      <c r="C62" s="35">
        <f t="shared" si="18"/>
        <v>-151304</v>
      </c>
      <c r="D62" s="35">
        <f t="shared" si="18"/>
        <v>-132684</v>
      </c>
      <c r="E62" s="35">
        <f t="shared" si="18"/>
        <v>-92208</v>
      </c>
      <c r="F62" s="35">
        <f t="shared" si="18"/>
        <v>-97996</v>
      </c>
      <c r="G62" s="35">
        <f t="shared" si="18"/>
        <v>-124460</v>
      </c>
      <c r="H62" s="35">
        <f t="shared" si="18"/>
        <v>-103580</v>
      </c>
      <c r="I62" s="35">
        <f t="shared" si="18"/>
        <v>-21164</v>
      </c>
      <c r="J62" s="35">
        <f t="shared" si="18"/>
        <v>-53640</v>
      </c>
      <c r="K62" s="35">
        <f aca="true" t="shared" si="19" ref="K62:K91">SUM(B62:J62)</f>
        <v>-878388</v>
      </c>
    </row>
    <row r="63" spans="1:11" ht="18.75" customHeight="1">
      <c r="A63" s="12" t="s">
        <v>75</v>
      </c>
      <c r="B63" s="35">
        <f>-ROUND(B9*$D$3,2)</f>
        <v>-101352</v>
      </c>
      <c r="C63" s="35">
        <f aca="true" t="shared" si="20" ref="C63:J63">-ROUND(C9*$D$3,2)</f>
        <v>-151304</v>
      </c>
      <c r="D63" s="35">
        <f t="shared" si="20"/>
        <v>-132684</v>
      </c>
      <c r="E63" s="35">
        <f t="shared" si="20"/>
        <v>-92208</v>
      </c>
      <c r="F63" s="35">
        <f t="shared" si="20"/>
        <v>-97996</v>
      </c>
      <c r="G63" s="35">
        <f t="shared" si="20"/>
        <v>-124460</v>
      </c>
      <c r="H63" s="35">
        <f t="shared" si="20"/>
        <v>-103580</v>
      </c>
      <c r="I63" s="35">
        <f t="shared" si="20"/>
        <v>-21164</v>
      </c>
      <c r="J63" s="35">
        <f t="shared" si="20"/>
        <v>-53640</v>
      </c>
      <c r="K63" s="35">
        <f t="shared" si="19"/>
        <v>-878388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-12028.02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856402.6799999999</v>
      </c>
      <c r="C106" s="24">
        <f t="shared" si="22"/>
        <v>1254079.93</v>
      </c>
      <c r="D106" s="24">
        <f t="shared" si="22"/>
        <v>1583230.69</v>
      </c>
      <c r="E106" s="24">
        <f t="shared" si="22"/>
        <v>776006.42</v>
      </c>
      <c r="F106" s="24">
        <f t="shared" si="22"/>
        <v>1169049.3</v>
      </c>
      <c r="G106" s="24">
        <f t="shared" si="22"/>
        <v>1607941.05</v>
      </c>
      <c r="H106" s="24">
        <f t="shared" si="22"/>
        <v>721616.1200000001</v>
      </c>
      <c r="I106" s="24">
        <f>+I107+I108</f>
        <v>271302.51999999996</v>
      </c>
      <c r="J106" s="24">
        <f>+J107+J108</f>
        <v>576957.1900000001</v>
      </c>
      <c r="K106" s="46">
        <f>SUM(B106:J106)</f>
        <v>8816585.899999999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839777.11</v>
      </c>
      <c r="C107" s="24">
        <f t="shared" si="23"/>
        <v>1229131.8699999999</v>
      </c>
      <c r="D107" s="24">
        <f t="shared" si="23"/>
        <v>1558017.18</v>
      </c>
      <c r="E107" s="24">
        <f t="shared" si="23"/>
        <v>753104.39</v>
      </c>
      <c r="F107" s="24">
        <f t="shared" si="23"/>
        <v>1145849.3</v>
      </c>
      <c r="G107" s="24">
        <f t="shared" si="23"/>
        <v>1578389.56</v>
      </c>
      <c r="H107" s="24">
        <f t="shared" si="23"/>
        <v>701357.56</v>
      </c>
      <c r="I107" s="24">
        <f t="shared" si="23"/>
        <v>271302.51999999996</v>
      </c>
      <c r="J107" s="24">
        <f t="shared" si="23"/>
        <v>563098.68</v>
      </c>
      <c r="K107" s="46">
        <f>SUM(B107:J107)</f>
        <v>8640028.17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8816585.889999999</v>
      </c>
      <c r="L114" s="52"/>
    </row>
    <row r="115" spans="1:11" ht="18.75" customHeight="1">
      <c r="A115" s="26" t="s">
        <v>70</v>
      </c>
      <c r="B115" s="27">
        <v>111411.26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111411.26</v>
      </c>
    </row>
    <row r="116" spans="1:11" ht="18.75" customHeight="1">
      <c r="A116" s="26" t="s">
        <v>71</v>
      </c>
      <c r="B116" s="27">
        <v>744991.42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744991.42</v>
      </c>
    </row>
    <row r="117" spans="1:11" ht="18.75" customHeight="1">
      <c r="A117" s="26" t="s">
        <v>72</v>
      </c>
      <c r="B117" s="38">
        <v>0</v>
      </c>
      <c r="C117" s="27">
        <f>+C106</f>
        <v>1254079.93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1254079.93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1474169.04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1474169.04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109061.65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109061.65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768246.36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768246.36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7760.06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7760.06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202983.96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202983.96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400686.79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400686.79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66017.43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66017.43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499361.13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499361.13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498379.34</v>
      </c>
      <c r="H126" s="38">
        <v>0</v>
      </c>
      <c r="I126" s="38">
        <v>0</v>
      </c>
      <c r="J126" s="38">
        <v>0</v>
      </c>
      <c r="K126" s="39">
        <f t="shared" si="25"/>
        <v>498379.34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50187.23</v>
      </c>
      <c r="H127" s="38">
        <v>0</v>
      </c>
      <c r="I127" s="38">
        <v>0</v>
      </c>
      <c r="J127" s="38">
        <v>0</v>
      </c>
      <c r="K127" s="39">
        <f t="shared" si="25"/>
        <v>50187.23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217413.64</v>
      </c>
      <c r="H128" s="38">
        <v>0</v>
      </c>
      <c r="I128" s="38">
        <v>0</v>
      </c>
      <c r="J128" s="38">
        <v>0</v>
      </c>
      <c r="K128" s="39">
        <f t="shared" si="25"/>
        <v>217413.64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197028.24</v>
      </c>
      <c r="H129" s="38">
        <v>0</v>
      </c>
      <c r="I129" s="38">
        <v>0</v>
      </c>
      <c r="J129" s="38">
        <v>0</v>
      </c>
      <c r="K129" s="39">
        <f t="shared" si="25"/>
        <v>197028.24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644932.59</v>
      </c>
      <c r="H130" s="38">
        <v>0</v>
      </c>
      <c r="I130" s="38">
        <v>0</v>
      </c>
      <c r="J130" s="38">
        <v>0</v>
      </c>
      <c r="K130" s="39">
        <f t="shared" si="25"/>
        <v>644932.59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249764.34</v>
      </c>
      <c r="I131" s="38">
        <v>0</v>
      </c>
      <c r="J131" s="38">
        <v>0</v>
      </c>
      <c r="K131" s="39">
        <f t="shared" si="25"/>
        <v>249764.34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471851.77</v>
      </c>
      <c r="I132" s="38">
        <v>0</v>
      </c>
      <c r="J132" s="38">
        <v>0</v>
      </c>
      <c r="K132" s="39">
        <f t="shared" si="25"/>
        <v>471851.77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271302.52</v>
      </c>
      <c r="J133" s="38"/>
      <c r="K133" s="39">
        <f t="shared" si="25"/>
        <v>271302.52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576957.19</v>
      </c>
      <c r="K134" s="42">
        <f t="shared" si="25"/>
        <v>576957.19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2018-04-19T19:21:17Z</dcterms:modified>
  <cp:category/>
  <cp:version/>
  <cp:contentType/>
  <cp:contentStatus/>
</cp:coreProperties>
</file>