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<sst xmlns="http://schemas.openxmlformats.org/spreadsheetml/2006/main" count="138" uniqueCount="138">
  <si>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</si>
  <si>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</si>
  <si>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</si>
  <si>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</si>
  <si>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</si>
  <si>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</si>
  <si>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</si>
  <si>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</si>
  <si>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</si>
  <si>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</si>
  <si>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</si>
  <si>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</si>
  <si>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</si>
  <si>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</si>
  <si>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</si>
  <si>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</si>
  <si>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</si>
  <si>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</si>
  <si>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</si>
  <si>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</si>
  <si>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</si>
  <si>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</si>
  <si>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</si>
  <si>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</si>
  <si>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</si>
  <si>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</si>
  <si>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</si>
  <si>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</si>
  <si>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</si>
  <si>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</si>
  <si>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</si>
  <si>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</si>
  <si>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</si>
  <si>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</si>
  <si>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</si>
  <si>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</si>
  <si>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</si>
  <si>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</si>
  <si>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</si>
  <si>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</si>
  <si>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</si>
  <si>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</si>
  <si>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</si>
  <si>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</si>
  <si>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</si>
  <si>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</si>
  <si>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</si>
  <si>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</si>
  <si>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</si>
  <si>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</si>
  <si>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</si>
  <si>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</si>
  <si>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</si>
  <si>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</si>
  <si>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</si>
  <si>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</si>
  <si>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</si>
  <si>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</si>
  <si>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</si>
  <si>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</si>
  <si>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</si>
  <si>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</si>
  <si>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</si>
  <si>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</si>
  <si>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</si>
  <si>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</si>
  <si>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</si>
  <si>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</si>
  <si>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</si>
  <si>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</si>
  <si>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</si>
  <si>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</si>
  <si>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</si>
  <si>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</si>
  <si>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</si>
  <si>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</si>
  <si>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</si>
  <si>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</si>
  <si>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</si>
  <si>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</si>
  <si>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</si>
  <si>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</si>
  <si>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</si>
  <si>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</si>
  <si>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</si>
  <si>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</si>
  <si>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</si>
  <si>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</si>
  <si>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</si>
  <si>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</si>
  <si>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</si>
  <si>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</si>
  <si>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</si>
  <si>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</si>
  <si>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</si>
  <si>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</si>
  <si>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</si>
  <si>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</si>
  <si>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</si>
  <si>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</si>
  <si>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</si>
  <si>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</si>
  <si>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</si>
  <si>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</si>
  <si>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</si>
  <si>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</si>
  <si>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</si>
  <si>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</si>
  <si>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</si>
  <si>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</si>
  <si>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</si>
  <si>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</si>
  <si>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</si>
  <si>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</si>
  <si>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</si>
  <si>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</si>
  <si>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</si>
  <si>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</si>
  <si>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</si>
  <si>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</si>
  <si>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</si>
  <si>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</si>
  <si>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</si>
  <si>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</si>
  <si>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</si>
  <si>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</si>
  <si>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</si>
  <si>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</si>
  <si>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</si>
  <si>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</si>
  <si>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</si>
  <si>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</si>
  <si>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</si>
  <si>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</si>
  <si>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</si>
  <si>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</si>
  <si>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</si>
  <si>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12/04/18 - VENCIMENTO 19/04/18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</si>
</sst>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B1">
      <selection activeCell="L1" sqref="L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606164</v>
      </c>
      <c r="C7" s="9">
        <f t="shared" si="0"/>
        <v>790342</v>
      </c>
      <c r="D7" s="9">
        <f t="shared" si="0"/>
        <v>797270</v>
      </c>
      <c r="E7" s="9">
        <f t="shared" si="0"/>
        <v>545008</v>
      </c>
      <c r="F7" s="9">
        <f t="shared" si="0"/>
        <v>735591</v>
      </c>
      <c r="G7" s="9">
        <f t="shared" si="0"/>
        <v>1234585</v>
      </c>
      <c r="H7" s="9">
        <f t="shared" si="0"/>
        <v>563893</v>
      </c>
      <c r="I7" s="9">
        <f t="shared" si="0"/>
        <v>126653</v>
      </c>
      <c r="J7" s="9">
        <f t="shared" si="0"/>
        <v>332390</v>
      </c>
      <c r="K7" s="9">
        <f t="shared" si="0"/>
        <v>5731896</v>
      </c>
      <c r="L7" s="50"/>
    </row>
    <row r="8" spans="1:11" ht="17.25" customHeight="1">
      <c r="A8" s="10" t="s">
        <v>97</v>
      </c>
      <c r="B8" s="11">
        <f>B9+B12+B16</f>
        <v>289563</v>
      </c>
      <c r="C8" s="11">
        <f aca="true" t="shared" si="1" ref="C8:J8">C9+C12+C16</f>
        <v>388105</v>
      </c>
      <c r="D8" s="11">
        <f t="shared" si="1"/>
        <v>362476</v>
      </c>
      <c r="E8" s="11">
        <f t="shared" si="1"/>
        <v>268292</v>
      </c>
      <c r="F8" s="11">
        <f t="shared" si="1"/>
        <v>346912</v>
      </c>
      <c r="G8" s="11">
        <f t="shared" si="1"/>
        <v>582057</v>
      </c>
      <c r="H8" s="11">
        <f t="shared" si="1"/>
        <v>296162</v>
      </c>
      <c r="I8" s="11">
        <f t="shared" si="1"/>
        <v>56724</v>
      </c>
      <c r="J8" s="11">
        <f t="shared" si="1"/>
        <v>150061</v>
      </c>
      <c r="K8" s="11">
        <f>SUM(B8:J8)</f>
        <v>2740352</v>
      </c>
    </row>
    <row r="9" spans="1:11" ht="17.25" customHeight="1">
      <c r="A9" s="15" t="s">
        <v>16</v>
      </c>
      <c r="B9" s="13">
        <f>+B10+B11</f>
        <v>34350</v>
      </c>
      <c r="C9" s="13">
        <f aca="true" t="shared" si="2" ref="C9:J9">+C10+C11</f>
        <v>49198</v>
      </c>
      <c r="D9" s="13">
        <f t="shared" si="2"/>
        <v>39364</v>
      </c>
      <c r="E9" s="13">
        <f t="shared" si="2"/>
        <v>32242</v>
      </c>
      <c r="F9" s="13">
        <f t="shared" si="2"/>
        <v>34754</v>
      </c>
      <c r="G9" s="13">
        <f t="shared" si="2"/>
        <v>46811</v>
      </c>
      <c r="H9" s="13">
        <f t="shared" si="2"/>
        <v>43942</v>
      </c>
      <c r="I9" s="13">
        <f t="shared" si="2"/>
        <v>8045</v>
      </c>
      <c r="J9" s="13">
        <f t="shared" si="2"/>
        <v>15393</v>
      </c>
      <c r="K9" s="11">
        <f>SUM(B9:J9)</f>
        <v>304099</v>
      </c>
    </row>
    <row r="10" spans="1:11" ht="17.25" customHeight="1">
      <c r="A10" s="29" t="s">
        <v>17</v>
      </c>
      <c r="B10" s="13">
        <v>34350</v>
      </c>
      <c r="C10" s="13">
        <v>49198</v>
      </c>
      <c r="D10" s="13">
        <v>39364</v>
      </c>
      <c r="E10" s="13">
        <v>32242</v>
      </c>
      <c r="F10" s="13">
        <v>34754</v>
      </c>
      <c r="G10" s="13">
        <v>46811</v>
      </c>
      <c r="H10" s="13">
        <v>43942</v>
      </c>
      <c r="I10" s="13">
        <v>8045</v>
      </c>
      <c r="J10" s="13">
        <v>15393</v>
      </c>
      <c r="K10" s="11">
        <f>SUM(B10:J10)</f>
        <v>304099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241657</v>
      </c>
      <c r="C12" s="17">
        <f t="shared" si="3"/>
        <v>320086</v>
      </c>
      <c r="D12" s="17">
        <f t="shared" si="3"/>
        <v>306156</v>
      </c>
      <c r="E12" s="17">
        <f t="shared" si="3"/>
        <v>223789</v>
      </c>
      <c r="F12" s="17">
        <f t="shared" si="3"/>
        <v>292631</v>
      </c>
      <c r="G12" s="17">
        <f t="shared" si="3"/>
        <v>501493</v>
      </c>
      <c r="H12" s="17">
        <f t="shared" si="3"/>
        <v>238734</v>
      </c>
      <c r="I12" s="17">
        <f t="shared" si="3"/>
        <v>45659</v>
      </c>
      <c r="J12" s="17">
        <f t="shared" si="3"/>
        <v>127244</v>
      </c>
      <c r="K12" s="11">
        <f aca="true" t="shared" si="4" ref="K12:K27">SUM(B12:J12)</f>
        <v>2297449</v>
      </c>
    </row>
    <row r="13" spans="1:13" ht="17.25" customHeight="1">
      <c r="A13" s="14" t="s">
        <v>19</v>
      </c>
      <c r="B13" s="13">
        <v>112579</v>
      </c>
      <c r="C13" s="13">
        <v>157320</v>
      </c>
      <c r="D13" s="13">
        <v>156726</v>
      </c>
      <c r="E13" s="13">
        <v>110227</v>
      </c>
      <c r="F13" s="13">
        <v>143081</v>
      </c>
      <c r="G13" s="13">
        <v>231271</v>
      </c>
      <c r="H13" s="13">
        <v>106770</v>
      </c>
      <c r="I13" s="13">
        <v>24464</v>
      </c>
      <c r="J13" s="13">
        <v>64593</v>
      </c>
      <c r="K13" s="11">
        <f t="shared" si="4"/>
        <v>1107031</v>
      </c>
      <c r="L13" s="50"/>
      <c r="M13" s="51"/>
    </row>
    <row r="14" spans="1:12" ht="17.25" customHeight="1">
      <c r="A14" s="14" t="s">
        <v>20</v>
      </c>
      <c r="B14" s="13">
        <v>116656</v>
      </c>
      <c r="C14" s="13">
        <v>142857</v>
      </c>
      <c r="D14" s="13">
        <v>135858</v>
      </c>
      <c r="E14" s="13">
        <v>101087</v>
      </c>
      <c r="F14" s="13">
        <v>136349</v>
      </c>
      <c r="G14" s="13">
        <v>249952</v>
      </c>
      <c r="H14" s="13">
        <v>112264</v>
      </c>
      <c r="I14" s="13">
        <v>17834</v>
      </c>
      <c r="J14" s="13">
        <v>58115</v>
      </c>
      <c r="K14" s="11">
        <f t="shared" si="4"/>
        <v>1070972</v>
      </c>
      <c r="L14" s="50"/>
    </row>
    <row r="15" spans="1:11" ht="17.25" customHeight="1">
      <c r="A15" s="14" t="s">
        <v>21</v>
      </c>
      <c r="B15" s="13">
        <v>12422</v>
      </c>
      <c r="C15" s="13">
        <v>19909</v>
      </c>
      <c r="D15" s="13">
        <v>13572</v>
      </c>
      <c r="E15" s="13">
        <v>12475</v>
      </c>
      <c r="F15" s="13">
        <v>13201</v>
      </c>
      <c r="G15" s="13">
        <v>20270</v>
      </c>
      <c r="H15" s="13">
        <v>19700</v>
      </c>
      <c r="I15" s="13">
        <v>3361</v>
      </c>
      <c r="J15" s="13">
        <v>4536</v>
      </c>
      <c r="K15" s="11">
        <f t="shared" si="4"/>
        <v>119446</v>
      </c>
    </row>
    <row r="16" spans="1:11" ht="17.25" customHeight="1">
      <c r="A16" s="15" t="s">
        <v>93</v>
      </c>
      <c r="B16" s="13">
        <f>B17+B18+B19</f>
        <v>13556</v>
      </c>
      <c r="C16" s="13">
        <f aca="true" t="shared" si="5" ref="C16:J16">C17+C18+C19</f>
        <v>18821</v>
      </c>
      <c r="D16" s="13">
        <f t="shared" si="5"/>
        <v>16956</v>
      </c>
      <c r="E16" s="13">
        <f t="shared" si="5"/>
        <v>12261</v>
      </c>
      <c r="F16" s="13">
        <f t="shared" si="5"/>
        <v>19527</v>
      </c>
      <c r="G16" s="13">
        <f t="shared" si="5"/>
        <v>33753</v>
      </c>
      <c r="H16" s="13">
        <f t="shared" si="5"/>
        <v>13486</v>
      </c>
      <c r="I16" s="13">
        <f t="shared" si="5"/>
        <v>3020</v>
      </c>
      <c r="J16" s="13">
        <f t="shared" si="5"/>
        <v>7424</v>
      </c>
      <c r="K16" s="11">
        <f t="shared" si="4"/>
        <v>138804</v>
      </c>
    </row>
    <row r="17" spans="1:11" ht="17.25" customHeight="1">
      <c r="A17" s="14" t="s">
        <v>94</v>
      </c>
      <c r="B17" s="13">
        <v>13414</v>
      </c>
      <c r="C17" s="13">
        <v>18630</v>
      </c>
      <c r="D17" s="13">
        <v>16844</v>
      </c>
      <c r="E17" s="13">
        <v>12131</v>
      </c>
      <c r="F17" s="13">
        <v>19334</v>
      </c>
      <c r="G17" s="13">
        <v>33391</v>
      </c>
      <c r="H17" s="13">
        <v>13359</v>
      </c>
      <c r="I17" s="13">
        <v>3001</v>
      </c>
      <c r="J17" s="13">
        <v>7364</v>
      </c>
      <c r="K17" s="11">
        <f t="shared" si="4"/>
        <v>137468</v>
      </c>
    </row>
    <row r="18" spans="1:11" ht="17.25" customHeight="1">
      <c r="A18" s="14" t="s">
        <v>95</v>
      </c>
      <c r="B18" s="13">
        <v>120</v>
      </c>
      <c r="C18" s="13">
        <v>166</v>
      </c>
      <c r="D18" s="13">
        <v>95</v>
      </c>
      <c r="E18" s="13">
        <v>115</v>
      </c>
      <c r="F18" s="13">
        <v>175</v>
      </c>
      <c r="G18" s="13">
        <v>345</v>
      </c>
      <c r="H18" s="13">
        <v>113</v>
      </c>
      <c r="I18" s="13">
        <v>19</v>
      </c>
      <c r="J18" s="13">
        <v>56</v>
      </c>
      <c r="K18" s="11">
        <f t="shared" si="4"/>
        <v>1204</v>
      </c>
    </row>
    <row r="19" spans="1:11" ht="17.25" customHeight="1">
      <c r="A19" s="14" t="s">
        <v>96</v>
      </c>
      <c r="B19" s="13">
        <v>22</v>
      </c>
      <c r="C19" s="13">
        <v>25</v>
      </c>
      <c r="D19" s="13">
        <v>17</v>
      </c>
      <c r="E19" s="13">
        <v>15</v>
      </c>
      <c r="F19" s="13">
        <v>18</v>
      </c>
      <c r="G19" s="13">
        <v>17</v>
      </c>
      <c r="H19" s="13">
        <v>14</v>
      </c>
      <c r="I19" s="13">
        <v>0</v>
      </c>
      <c r="J19" s="13">
        <v>4</v>
      </c>
      <c r="K19" s="11">
        <f t="shared" si="4"/>
        <v>132</v>
      </c>
    </row>
    <row r="20" spans="1:11" ht="17.25" customHeight="1">
      <c r="A20" s="16" t="s">
        <v>22</v>
      </c>
      <c r="B20" s="11">
        <f>+B21+B22+B23</f>
        <v>172452</v>
      </c>
      <c r="C20" s="11">
        <f aca="true" t="shared" si="6" ref="C20:J20">+C21+C22+C23</f>
        <v>196031</v>
      </c>
      <c r="D20" s="11">
        <f t="shared" si="6"/>
        <v>219077</v>
      </c>
      <c r="E20" s="11">
        <f t="shared" si="6"/>
        <v>140213</v>
      </c>
      <c r="F20" s="11">
        <f t="shared" si="6"/>
        <v>222195</v>
      </c>
      <c r="G20" s="11">
        <f t="shared" si="6"/>
        <v>414920</v>
      </c>
      <c r="H20" s="11">
        <f t="shared" si="6"/>
        <v>143869</v>
      </c>
      <c r="I20" s="11">
        <f t="shared" si="6"/>
        <v>34512</v>
      </c>
      <c r="J20" s="11">
        <f t="shared" si="6"/>
        <v>85873</v>
      </c>
      <c r="K20" s="11">
        <f t="shared" si="4"/>
        <v>1629142</v>
      </c>
    </row>
    <row r="21" spans="1:12" ht="17.25" customHeight="1">
      <c r="A21" s="12" t="s">
        <v>23</v>
      </c>
      <c r="B21" s="13">
        <v>89189</v>
      </c>
      <c r="C21" s="13">
        <v>111074</v>
      </c>
      <c r="D21" s="13">
        <v>126476</v>
      </c>
      <c r="E21" s="13">
        <v>78925</v>
      </c>
      <c r="F21" s="13">
        <v>121548</v>
      </c>
      <c r="G21" s="13">
        <v>211636</v>
      </c>
      <c r="H21" s="13">
        <v>77966</v>
      </c>
      <c r="I21" s="13">
        <v>20800</v>
      </c>
      <c r="J21" s="13">
        <v>47945</v>
      </c>
      <c r="K21" s="11">
        <f t="shared" si="4"/>
        <v>885559</v>
      </c>
      <c r="L21" s="50"/>
    </row>
    <row r="22" spans="1:12" ht="17.25" customHeight="1">
      <c r="A22" s="12" t="s">
        <v>24</v>
      </c>
      <c r="B22" s="13">
        <v>77798</v>
      </c>
      <c r="C22" s="13">
        <v>78417</v>
      </c>
      <c r="D22" s="13">
        <v>86924</v>
      </c>
      <c r="E22" s="13">
        <v>57294</v>
      </c>
      <c r="F22" s="13">
        <v>94950</v>
      </c>
      <c r="G22" s="13">
        <v>193856</v>
      </c>
      <c r="H22" s="13">
        <v>59503</v>
      </c>
      <c r="I22" s="13">
        <v>12437</v>
      </c>
      <c r="J22" s="13">
        <v>36032</v>
      </c>
      <c r="K22" s="11">
        <f t="shared" si="4"/>
        <v>697211</v>
      </c>
      <c r="L22" s="50"/>
    </row>
    <row r="23" spans="1:11" ht="17.25" customHeight="1">
      <c r="A23" s="12" t="s">
        <v>25</v>
      </c>
      <c r="B23" s="13">
        <v>5465</v>
      </c>
      <c r="C23" s="13">
        <v>6540</v>
      </c>
      <c r="D23" s="13">
        <v>5677</v>
      </c>
      <c r="E23" s="13">
        <v>3994</v>
      </c>
      <c r="F23" s="13">
        <v>5697</v>
      </c>
      <c r="G23" s="13">
        <v>9428</v>
      </c>
      <c r="H23" s="13">
        <v>6400</v>
      </c>
      <c r="I23" s="13">
        <v>1275</v>
      </c>
      <c r="J23" s="13">
        <v>1896</v>
      </c>
      <c r="K23" s="11">
        <f t="shared" si="4"/>
        <v>46372</v>
      </c>
    </row>
    <row r="24" spans="1:11" ht="17.25" customHeight="1">
      <c r="A24" s="16" t="s">
        <v>26</v>
      </c>
      <c r="B24" s="13">
        <f>+B25+B26</f>
        <v>144149</v>
      </c>
      <c r="C24" s="13">
        <f aca="true" t="shared" si="7" ref="C24:J24">+C25+C26</f>
        <v>206206</v>
      </c>
      <c r="D24" s="13">
        <f t="shared" si="7"/>
        <v>215717</v>
      </c>
      <c r="E24" s="13">
        <f t="shared" si="7"/>
        <v>136503</v>
      </c>
      <c r="F24" s="13">
        <f t="shared" si="7"/>
        <v>166484</v>
      </c>
      <c r="G24" s="13">
        <f t="shared" si="7"/>
        <v>237608</v>
      </c>
      <c r="H24" s="13">
        <f t="shared" si="7"/>
        <v>116296</v>
      </c>
      <c r="I24" s="13">
        <f t="shared" si="7"/>
        <v>35417</v>
      </c>
      <c r="J24" s="13">
        <f t="shared" si="7"/>
        <v>96456</v>
      </c>
      <c r="K24" s="11">
        <f t="shared" si="4"/>
        <v>1354836</v>
      </c>
    </row>
    <row r="25" spans="1:12" ht="17.25" customHeight="1">
      <c r="A25" s="12" t="s">
        <v>115</v>
      </c>
      <c r="B25" s="13">
        <v>69567</v>
      </c>
      <c r="C25" s="13">
        <v>107688</v>
      </c>
      <c r="D25" s="13">
        <v>118270</v>
      </c>
      <c r="E25" s="13">
        <v>75466</v>
      </c>
      <c r="F25" s="13">
        <v>86489</v>
      </c>
      <c r="G25" s="13">
        <v>118916</v>
      </c>
      <c r="H25" s="13">
        <v>60804</v>
      </c>
      <c r="I25" s="13">
        <v>21338</v>
      </c>
      <c r="J25" s="13">
        <v>49992</v>
      </c>
      <c r="K25" s="11">
        <f t="shared" si="4"/>
        <v>708530</v>
      </c>
      <c r="L25" s="50"/>
    </row>
    <row r="26" spans="1:12" ht="17.25" customHeight="1">
      <c r="A26" s="12" t="s">
        <v>116</v>
      </c>
      <c r="B26" s="13">
        <v>74582</v>
      </c>
      <c r="C26" s="13">
        <v>98518</v>
      </c>
      <c r="D26" s="13">
        <v>97447</v>
      </c>
      <c r="E26" s="13">
        <v>61037</v>
      </c>
      <c r="F26" s="13">
        <v>79995</v>
      </c>
      <c r="G26" s="13">
        <v>118692</v>
      </c>
      <c r="H26" s="13">
        <v>55492</v>
      </c>
      <c r="I26" s="13">
        <v>14079</v>
      </c>
      <c r="J26" s="13">
        <v>46464</v>
      </c>
      <c r="K26" s="11">
        <f t="shared" si="4"/>
        <v>646306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7566</v>
      </c>
      <c r="I27" s="11">
        <v>0</v>
      </c>
      <c r="J27" s="11">
        <v>0</v>
      </c>
      <c r="K27" s="11">
        <f t="shared" si="4"/>
        <v>7566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11173.75</v>
      </c>
      <c r="I35" s="19">
        <v>0</v>
      </c>
      <c r="J35" s="19">
        <v>0</v>
      </c>
      <c r="K35" s="23">
        <f>SUM(B35:J35)</f>
        <v>11173.75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1751497.3199999998</v>
      </c>
      <c r="C47" s="22">
        <f aca="true" t="shared" si="12" ref="C47:H47">+C48+C57</f>
        <v>2555861.99</v>
      </c>
      <c r="D47" s="22">
        <f t="shared" si="12"/>
        <v>2899778.0999999996</v>
      </c>
      <c r="E47" s="22">
        <f t="shared" si="12"/>
        <v>1693646.56</v>
      </c>
      <c r="F47" s="22">
        <f t="shared" si="12"/>
        <v>2255483.27</v>
      </c>
      <c r="G47" s="22">
        <f t="shared" si="12"/>
        <v>3190975.8700000006</v>
      </c>
      <c r="H47" s="22">
        <f t="shared" si="12"/>
        <v>1686959.11</v>
      </c>
      <c r="I47" s="22">
        <f>+I48+I57</f>
        <v>615763.39</v>
      </c>
      <c r="J47" s="22">
        <f>+J48+J57</f>
        <v>1041764.6100000001</v>
      </c>
      <c r="K47" s="22">
        <f>SUM(B47:J47)</f>
        <v>17691730.220000003</v>
      </c>
    </row>
    <row r="48" spans="1:11" ht="17.25" customHeight="1">
      <c r="A48" s="16" t="s">
        <v>108</v>
      </c>
      <c r="B48" s="23">
        <f>SUM(B49:B56)</f>
        <v>1734871.7499999998</v>
      </c>
      <c r="C48" s="23">
        <f aca="true" t="shared" si="13" ref="C48:J48">SUM(C49:C56)</f>
        <v>2530913.93</v>
      </c>
      <c r="D48" s="23">
        <f t="shared" si="13"/>
        <v>2874564.59</v>
      </c>
      <c r="E48" s="23">
        <f t="shared" si="13"/>
        <v>1670744.53</v>
      </c>
      <c r="F48" s="23">
        <f t="shared" si="13"/>
        <v>2232283.27</v>
      </c>
      <c r="G48" s="23">
        <f t="shared" si="13"/>
        <v>3161424.3800000004</v>
      </c>
      <c r="H48" s="23">
        <f t="shared" si="13"/>
        <v>1666700.55</v>
      </c>
      <c r="I48" s="23">
        <f t="shared" si="13"/>
        <v>615763.39</v>
      </c>
      <c r="J48" s="23">
        <f t="shared" si="13"/>
        <v>1027906.1000000001</v>
      </c>
      <c r="K48" s="23">
        <f aca="true" t="shared" si="14" ref="K48:K57">SUM(B48:J48)</f>
        <v>17515172.490000002</v>
      </c>
    </row>
    <row r="49" spans="1:11" ht="17.25" customHeight="1">
      <c r="A49" s="34" t="s">
        <v>43</v>
      </c>
      <c r="B49" s="23">
        <f aca="true" t="shared" si="15" ref="B49:H49">ROUND(B30*B7,2)</f>
        <v>1733689.66</v>
      </c>
      <c r="C49" s="23">
        <f t="shared" si="15"/>
        <v>2523403.94</v>
      </c>
      <c r="D49" s="23">
        <f t="shared" si="15"/>
        <v>2872165.18</v>
      </c>
      <c r="E49" s="23">
        <f t="shared" si="15"/>
        <v>1669795.51</v>
      </c>
      <c r="F49" s="23">
        <f t="shared" si="15"/>
        <v>2230459.03</v>
      </c>
      <c r="G49" s="23">
        <f t="shared" si="15"/>
        <v>3158809.18</v>
      </c>
      <c r="H49" s="23">
        <f t="shared" si="15"/>
        <v>1654405.67</v>
      </c>
      <c r="I49" s="23">
        <f>ROUND(I30*I7,2)</f>
        <v>614697.67</v>
      </c>
      <c r="J49" s="23">
        <f>ROUND(J30*J7,2)</f>
        <v>1025689.06</v>
      </c>
      <c r="K49" s="23">
        <f t="shared" si="14"/>
        <v>17483114.9</v>
      </c>
    </row>
    <row r="50" spans="1:11" ht="17.25" customHeight="1">
      <c r="A50" s="34" t="s">
        <v>44</v>
      </c>
      <c r="B50" s="19">
        <v>0</v>
      </c>
      <c r="C50" s="23">
        <f>ROUND(C31*C7,2)</f>
        <v>5608.95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5608.95</v>
      </c>
    </row>
    <row r="51" spans="1:11" ht="17.25" customHeight="1">
      <c r="A51" s="64" t="s">
        <v>104</v>
      </c>
      <c r="B51" s="65">
        <f aca="true" t="shared" si="16" ref="B51:H51">ROUND(B32*B7,2)</f>
        <v>-2909.59</v>
      </c>
      <c r="C51" s="65">
        <f t="shared" si="16"/>
        <v>-3872.68</v>
      </c>
      <c r="D51" s="65">
        <f t="shared" si="16"/>
        <v>-3986.35</v>
      </c>
      <c r="E51" s="65">
        <f t="shared" si="16"/>
        <v>-2496.38</v>
      </c>
      <c r="F51" s="65">
        <f t="shared" si="16"/>
        <v>-3457.28</v>
      </c>
      <c r="G51" s="65">
        <f t="shared" si="16"/>
        <v>-4814.88</v>
      </c>
      <c r="H51" s="65">
        <f t="shared" si="16"/>
        <v>-2593.91</v>
      </c>
      <c r="I51" s="19">
        <v>0</v>
      </c>
      <c r="J51" s="19">
        <v>0</v>
      </c>
      <c r="K51" s="65">
        <f>SUM(B51:J51)</f>
        <v>-24131.07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11173.75</v>
      </c>
      <c r="I53" s="31">
        <f>+I35</f>
        <v>0</v>
      </c>
      <c r="J53" s="31">
        <f>+J35</f>
        <v>0</v>
      </c>
      <c r="K53" s="23">
        <f t="shared" si="14"/>
        <v>11173.75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16625.57</v>
      </c>
      <c r="C57" s="36">
        <v>24948.06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176557.73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-203378.44</v>
      </c>
      <c r="C61" s="35">
        <f t="shared" si="17"/>
        <v>-226179.48</v>
      </c>
      <c r="D61" s="35">
        <f t="shared" si="17"/>
        <v>-200205.85</v>
      </c>
      <c r="E61" s="35">
        <f t="shared" si="17"/>
        <v>-245609.85</v>
      </c>
      <c r="F61" s="35">
        <f t="shared" si="17"/>
        <v>-244253.78</v>
      </c>
      <c r="G61" s="35">
        <f t="shared" si="17"/>
        <v>-289345.61</v>
      </c>
      <c r="H61" s="35">
        <f t="shared" si="17"/>
        <v>-190087.05</v>
      </c>
      <c r="I61" s="35">
        <f t="shared" si="17"/>
        <v>-99686.38</v>
      </c>
      <c r="J61" s="35">
        <f t="shared" si="17"/>
        <v>-71949.62</v>
      </c>
      <c r="K61" s="35">
        <f>SUM(B61:J61)</f>
        <v>-1770696.06</v>
      </c>
    </row>
    <row r="62" spans="1:11" ht="18.75" customHeight="1">
      <c r="A62" s="16" t="s">
        <v>74</v>
      </c>
      <c r="B62" s="35">
        <f aca="true" t="shared" si="18" ref="B62:J62">B63+B64+B65+B66+B67+B68</f>
        <v>-187867.49</v>
      </c>
      <c r="C62" s="35">
        <f t="shared" si="18"/>
        <v>-204068.25</v>
      </c>
      <c r="D62" s="35">
        <f t="shared" si="18"/>
        <v>-179182.31</v>
      </c>
      <c r="E62" s="35">
        <f t="shared" si="18"/>
        <v>-230645.09</v>
      </c>
      <c r="F62" s="35">
        <f t="shared" si="18"/>
        <v>-222669.97</v>
      </c>
      <c r="G62" s="35">
        <f t="shared" si="18"/>
        <v>-257095.88</v>
      </c>
      <c r="H62" s="35">
        <f t="shared" si="18"/>
        <v>-175768</v>
      </c>
      <c r="I62" s="35">
        <f t="shared" si="18"/>
        <v>-32180</v>
      </c>
      <c r="J62" s="35">
        <f t="shared" si="18"/>
        <v>-61572</v>
      </c>
      <c r="K62" s="35">
        <f aca="true" t="shared" si="19" ref="K62:K91">SUM(B62:J62)</f>
        <v>-1551048.99</v>
      </c>
    </row>
    <row r="63" spans="1:11" ht="18.75" customHeight="1">
      <c r="A63" s="12" t="s">
        <v>75</v>
      </c>
      <c r="B63" s="35">
        <f>-ROUND(B9*$D$3,2)</f>
        <v>-137400</v>
      </c>
      <c r="C63" s="35">
        <f aca="true" t="shared" si="20" ref="C63:J63">-ROUND(C9*$D$3,2)</f>
        <v>-196792</v>
      </c>
      <c r="D63" s="35">
        <f t="shared" si="20"/>
        <v>-157456</v>
      </c>
      <c r="E63" s="35">
        <f t="shared" si="20"/>
        <v>-128968</v>
      </c>
      <c r="F63" s="35">
        <f t="shared" si="20"/>
        <v>-139016</v>
      </c>
      <c r="G63" s="35">
        <f t="shared" si="20"/>
        <v>-187244</v>
      </c>
      <c r="H63" s="35">
        <f t="shared" si="20"/>
        <v>-175768</v>
      </c>
      <c r="I63" s="35">
        <f t="shared" si="20"/>
        <v>-32180</v>
      </c>
      <c r="J63" s="35">
        <f t="shared" si="20"/>
        <v>-61572</v>
      </c>
      <c r="K63" s="35">
        <f t="shared" si="19"/>
        <v>-1216396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-1112</v>
      </c>
      <c r="C65" s="35">
        <v>-392</v>
      </c>
      <c r="D65" s="35">
        <v>-224</v>
      </c>
      <c r="E65" s="35">
        <v>-932</v>
      </c>
      <c r="F65" s="35">
        <v>-508</v>
      </c>
      <c r="G65" s="35">
        <v>-380</v>
      </c>
      <c r="H65" s="19">
        <v>0</v>
      </c>
      <c r="I65" s="19">
        <v>0</v>
      </c>
      <c r="J65" s="19">
        <v>0</v>
      </c>
      <c r="K65" s="35">
        <f t="shared" si="19"/>
        <v>-3548</v>
      </c>
    </row>
    <row r="66" spans="1:11" ht="18.75" customHeight="1">
      <c r="A66" s="12" t="s">
        <v>105</v>
      </c>
      <c r="B66" s="35">
        <v>-7360</v>
      </c>
      <c r="C66" s="35">
        <v>-1792</v>
      </c>
      <c r="D66" s="35">
        <v>-2064</v>
      </c>
      <c r="E66" s="35">
        <v>-3692</v>
      </c>
      <c r="F66" s="35">
        <v>-2352</v>
      </c>
      <c r="G66" s="35">
        <v>-2212</v>
      </c>
      <c r="H66" s="19">
        <v>0</v>
      </c>
      <c r="I66" s="19">
        <v>0</v>
      </c>
      <c r="J66" s="19">
        <v>0</v>
      </c>
      <c r="K66" s="35">
        <f t="shared" si="19"/>
        <v>-19472</v>
      </c>
    </row>
    <row r="67" spans="1:11" ht="18.75" customHeight="1">
      <c r="A67" s="12" t="s">
        <v>52</v>
      </c>
      <c r="B67" s="35">
        <v>-41995.49</v>
      </c>
      <c r="C67" s="35">
        <v>-5092.25</v>
      </c>
      <c r="D67" s="35">
        <v>-19438.31</v>
      </c>
      <c r="E67" s="35">
        <v>-97053.09</v>
      </c>
      <c r="F67" s="35">
        <v>-80793.97</v>
      </c>
      <c r="G67" s="35">
        <v>-67259.88</v>
      </c>
      <c r="H67" s="19">
        <v>0</v>
      </c>
      <c r="I67" s="19">
        <v>0</v>
      </c>
      <c r="J67" s="19">
        <v>0</v>
      </c>
      <c r="K67" s="35">
        <f t="shared" si="19"/>
        <v>-311632.99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-22111.230000000003</v>
      </c>
      <c r="D69" s="65">
        <f>SUM(D70:D102)</f>
        <v>-21023.54</v>
      </c>
      <c r="E69" s="65">
        <f aca="true" t="shared" si="21" ref="E69:J69">SUM(E70:E102)</f>
        <v>-14964.76</v>
      </c>
      <c r="F69" s="65">
        <f t="shared" si="21"/>
        <v>-21583.81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-67506.38</v>
      </c>
      <c r="J69" s="65">
        <f t="shared" si="21"/>
        <v>-10377.62</v>
      </c>
      <c r="K69" s="65">
        <f t="shared" si="19"/>
        <v>-219647.07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1548118.88</v>
      </c>
      <c r="C106" s="24">
        <f t="shared" si="22"/>
        <v>2329682.5100000002</v>
      </c>
      <c r="D106" s="24">
        <f t="shared" si="22"/>
        <v>2699572.2499999995</v>
      </c>
      <c r="E106" s="24">
        <f t="shared" si="22"/>
        <v>1448036.71</v>
      </c>
      <c r="F106" s="24">
        <f t="shared" si="22"/>
        <v>2011229.49</v>
      </c>
      <c r="G106" s="24">
        <f t="shared" si="22"/>
        <v>2901630.2600000007</v>
      </c>
      <c r="H106" s="24">
        <f t="shared" si="22"/>
        <v>1496872.06</v>
      </c>
      <c r="I106" s="24">
        <f>+I107+I108</f>
        <v>516077.01</v>
      </c>
      <c r="J106" s="24">
        <f>+J107+J108</f>
        <v>969814.9900000001</v>
      </c>
      <c r="K106" s="46">
        <f>SUM(B106:J106)</f>
        <v>15921034.160000002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1531493.3099999998</v>
      </c>
      <c r="C107" s="24">
        <f t="shared" si="23"/>
        <v>2304734.45</v>
      </c>
      <c r="D107" s="24">
        <f t="shared" si="23"/>
        <v>2674358.7399999998</v>
      </c>
      <c r="E107" s="24">
        <f t="shared" si="23"/>
        <v>1425134.68</v>
      </c>
      <c r="F107" s="24">
        <f t="shared" si="23"/>
        <v>1988029.49</v>
      </c>
      <c r="G107" s="24">
        <f t="shared" si="23"/>
        <v>2872078.7700000005</v>
      </c>
      <c r="H107" s="24">
        <f t="shared" si="23"/>
        <v>1476613.5</v>
      </c>
      <c r="I107" s="24">
        <f t="shared" si="23"/>
        <v>516077.01</v>
      </c>
      <c r="J107" s="24">
        <f t="shared" si="23"/>
        <v>955956.4800000001</v>
      </c>
      <c r="K107" s="46">
        <f>SUM(B107:J107)</f>
        <v>15744476.430000002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16625.57</v>
      </c>
      <c r="C108" s="24">
        <f t="shared" si="24"/>
        <v>24948.06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176557.73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15921034.139999999</v>
      </c>
      <c r="L114" s="52"/>
    </row>
    <row r="115" spans="1:11" ht="18.75" customHeight="1">
      <c r="A115" s="26" t="s">
        <v>70</v>
      </c>
      <c r="B115" s="27">
        <v>205108.73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205108.73</v>
      </c>
    </row>
    <row r="116" spans="1:11" ht="18.75" customHeight="1">
      <c r="A116" s="26" t="s">
        <v>71</v>
      </c>
      <c r="B116" s="27">
        <v>1343010.14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1343010.14</v>
      </c>
    </row>
    <row r="117" spans="1:11" ht="18.75" customHeight="1">
      <c r="A117" s="26" t="s">
        <v>72</v>
      </c>
      <c r="B117" s="38">
        <v>0</v>
      </c>
      <c r="C117" s="27">
        <f>+C106</f>
        <v>2329682.5100000002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2329682.5100000002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2512366.68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2512366.68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187205.56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187205.56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1433556.34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1433556.34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14480.37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14480.37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391554.96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391554.96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724840.7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724840.7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99025.63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99025.63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795808.2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795808.2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861856.17</v>
      </c>
      <c r="H126" s="38">
        <v>0</v>
      </c>
      <c r="I126" s="38">
        <v>0</v>
      </c>
      <c r="J126" s="38">
        <v>0</v>
      </c>
      <c r="K126" s="39">
        <f t="shared" si="25"/>
        <v>861856.17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67835.66</v>
      </c>
      <c r="H127" s="38">
        <v>0</v>
      </c>
      <c r="I127" s="38">
        <v>0</v>
      </c>
      <c r="J127" s="38">
        <v>0</v>
      </c>
      <c r="K127" s="39">
        <f t="shared" si="25"/>
        <v>67835.66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409785.02</v>
      </c>
      <c r="H128" s="38">
        <v>0</v>
      </c>
      <c r="I128" s="38">
        <v>0</v>
      </c>
      <c r="J128" s="38">
        <v>0</v>
      </c>
      <c r="K128" s="39">
        <f t="shared" si="25"/>
        <v>409785.02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412170.51</v>
      </c>
      <c r="H129" s="38">
        <v>0</v>
      </c>
      <c r="I129" s="38">
        <v>0</v>
      </c>
      <c r="J129" s="38">
        <v>0</v>
      </c>
      <c r="K129" s="39">
        <f t="shared" si="25"/>
        <v>412170.51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1149982.9</v>
      </c>
      <c r="H130" s="38">
        <v>0</v>
      </c>
      <c r="I130" s="38">
        <v>0</v>
      </c>
      <c r="J130" s="38">
        <v>0</v>
      </c>
      <c r="K130" s="39">
        <f t="shared" si="25"/>
        <v>1149982.9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531262.86</v>
      </c>
      <c r="I131" s="38">
        <v>0</v>
      </c>
      <c r="J131" s="38">
        <v>0</v>
      </c>
      <c r="K131" s="39">
        <f t="shared" si="25"/>
        <v>531262.86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965609.2</v>
      </c>
      <c r="I132" s="38">
        <v>0</v>
      </c>
      <c r="J132" s="38">
        <v>0</v>
      </c>
      <c r="K132" s="39">
        <f t="shared" si="25"/>
        <v>965609.2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516077.01</v>
      </c>
      <c r="J133" s="38"/>
      <c r="K133" s="39">
        <f t="shared" si="25"/>
        <v>516077.01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969814.99</v>
      </c>
      <c r="K134" s="42">
        <f t="shared" si="25"/>
        <v>969814.99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2018-04-18T17:43:56Z</dcterms:modified>
  <cp:category/>
  <cp:version/>
  <cp:contentType/>
  <cp:contentStatus/>
</cp:coreProperties>
</file>