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<sst xmlns="http://schemas.openxmlformats.org/spreadsheetml/2006/main" count="138" uniqueCount="138">
  <si>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</si>
  <si>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</si>
  <si>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</si>
  <si>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</si>
  <si>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</si>
  <si>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</si>
  <si>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</si>
  <si>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</si>
  <si>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</si>
  <si>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</si>
  <si>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</si>
  <si>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</si>
  <si>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</si>
  <si>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</si>
  <si>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</si>
  <si>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</si>
  <si>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</si>
  <si>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</si>
  <si>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</si>
  <si>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</si>
  <si>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</si>
  <si>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</si>
  <si>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</si>
  <si>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</si>
  <si>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</si>
  <si>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</si>
  <si>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</si>
  <si>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</si>
  <si>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</si>
  <si>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</si>
  <si>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</si>
  <si>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</si>
  <si>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</si>
  <si>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</si>
  <si>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</si>
  <si>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</si>
  <si>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</si>
  <si>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</si>
  <si>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</si>
  <si>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</si>
  <si>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</si>
  <si>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</si>
  <si>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</si>
  <si>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</si>
  <si>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</si>
  <si>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</si>
  <si>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</si>
  <si>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</si>
  <si>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</si>
  <si>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</si>
  <si>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</si>
  <si>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</si>
  <si>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</si>
  <si>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</si>
  <si>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</si>
  <si>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</si>
  <si>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</si>
  <si>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</si>
  <si>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</si>
  <si>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</si>
  <si>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</si>
  <si>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</si>
  <si>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</si>
  <si>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</si>
  <si>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</si>
  <si>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</si>
  <si>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</si>
  <si>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</si>
  <si>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</si>
  <si>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</si>
  <si>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</si>
  <si>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</si>
  <si>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</si>
  <si>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</si>
  <si>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</si>
  <si>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</si>
  <si>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</si>
  <si>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</si>
  <si>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</si>
  <si>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</si>
  <si>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</si>
  <si>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</si>
  <si>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</si>
  <si>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</si>
  <si>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</si>
  <si>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</si>
  <si>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</si>
  <si>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</si>
  <si>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</si>
  <si>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</si>
  <si>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</si>
  <si>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</si>
  <si>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</si>
  <si>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</si>
  <si>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</si>
  <si>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</si>
  <si>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</si>
  <si>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</si>
  <si>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</si>
  <si>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</si>
  <si>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</si>
  <si>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</si>
  <si>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</si>
  <si>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</si>
  <si>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</si>
  <si>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</si>
  <si>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</si>
  <si>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</si>
  <si>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</si>
  <si>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</si>
  <si>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</si>
  <si>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</si>
  <si>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</si>
  <si>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</si>
  <si>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</si>
  <si>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</si>
  <si>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</si>
  <si>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</si>
  <si>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</si>
  <si>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</si>
  <si>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</si>
  <si>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</si>
  <si>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</si>
  <si>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</si>
  <si>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</si>
  <si>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</si>
  <si>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</si>
  <si>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</si>
  <si>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</si>
  <si>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</si>
  <si>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</si>
  <si>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</si>
  <si>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</si>
  <si>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</si>
  <si>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</si>
  <si>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</si>
  <si>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</si>
  <si>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10/04/18 - VENCIMENTO 17/04/18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</si>
</sst>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B11" sqref="B1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617772</v>
      </c>
      <c r="C7" s="9">
        <f t="shared" si="0"/>
        <v>809314</v>
      </c>
      <c r="D7" s="9">
        <f t="shared" si="0"/>
        <v>810272</v>
      </c>
      <c r="E7" s="9">
        <f t="shared" si="0"/>
        <v>549233</v>
      </c>
      <c r="F7" s="9">
        <f t="shared" si="0"/>
        <v>742865</v>
      </c>
      <c r="G7" s="9">
        <f t="shared" si="0"/>
        <v>1253587</v>
      </c>
      <c r="H7" s="9">
        <f t="shared" si="0"/>
        <v>570291</v>
      </c>
      <c r="I7" s="9">
        <f t="shared" si="0"/>
        <v>130895</v>
      </c>
      <c r="J7" s="9">
        <f t="shared" si="0"/>
        <v>335942</v>
      </c>
      <c r="K7" s="9">
        <f t="shared" si="0"/>
        <v>5820171</v>
      </c>
      <c r="L7" s="50"/>
    </row>
    <row r="8" spans="1:11" ht="17.25" customHeight="1">
      <c r="A8" s="10" t="s">
        <v>97</v>
      </c>
      <c r="B8" s="11">
        <f>B9+B12+B16</f>
        <v>295166</v>
      </c>
      <c r="C8" s="11">
        <f aca="true" t="shared" si="1" ref="C8:J8">C9+C12+C16</f>
        <v>396804</v>
      </c>
      <c r="D8" s="11">
        <f t="shared" si="1"/>
        <v>367097</v>
      </c>
      <c r="E8" s="11">
        <f t="shared" si="1"/>
        <v>270304</v>
      </c>
      <c r="F8" s="11">
        <f t="shared" si="1"/>
        <v>349169</v>
      </c>
      <c r="G8" s="11">
        <f t="shared" si="1"/>
        <v>590085</v>
      </c>
      <c r="H8" s="11">
        <f t="shared" si="1"/>
        <v>300109</v>
      </c>
      <c r="I8" s="11">
        <f t="shared" si="1"/>
        <v>57916</v>
      </c>
      <c r="J8" s="11">
        <f t="shared" si="1"/>
        <v>152177</v>
      </c>
      <c r="K8" s="11">
        <f>SUM(B8:J8)</f>
        <v>2778827</v>
      </c>
    </row>
    <row r="9" spans="1:11" ht="17.25" customHeight="1">
      <c r="A9" s="15" t="s">
        <v>16</v>
      </c>
      <c r="B9" s="13">
        <f>+B10+B11</f>
        <v>36607</v>
      </c>
      <c r="C9" s="13">
        <f aca="true" t="shared" si="2" ref="C9:J9">+C10+C11</f>
        <v>52544</v>
      </c>
      <c r="D9" s="13">
        <f t="shared" si="2"/>
        <v>41983</v>
      </c>
      <c r="E9" s="13">
        <f t="shared" si="2"/>
        <v>33834</v>
      </c>
      <c r="F9" s="13">
        <f t="shared" si="2"/>
        <v>36651</v>
      </c>
      <c r="G9" s="13">
        <f t="shared" si="2"/>
        <v>50449</v>
      </c>
      <c r="H9" s="13">
        <f t="shared" si="2"/>
        <v>46278</v>
      </c>
      <c r="I9" s="13">
        <f t="shared" si="2"/>
        <v>8353</v>
      </c>
      <c r="J9" s="13">
        <f t="shared" si="2"/>
        <v>16676</v>
      </c>
      <c r="K9" s="11">
        <f>SUM(B9:J9)</f>
        <v>323375</v>
      </c>
    </row>
    <row r="10" spans="1:11" ht="17.25" customHeight="1">
      <c r="A10" s="29" t="s">
        <v>17</v>
      </c>
      <c r="B10" s="13">
        <v>36607</v>
      </c>
      <c r="C10" s="13">
        <v>52544</v>
      </c>
      <c r="D10" s="13">
        <v>41983</v>
      </c>
      <c r="E10" s="13">
        <v>33834</v>
      </c>
      <c r="F10" s="13">
        <v>36651</v>
      </c>
      <c r="G10" s="13">
        <v>50449</v>
      </c>
      <c r="H10" s="13">
        <v>46278</v>
      </c>
      <c r="I10" s="13">
        <v>8353</v>
      </c>
      <c r="J10" s="13">
        <v>16676</v>
      </c>
      <c r="K10" s="11">
        <f>SUM(B10:J10)</f>
        <v>323375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244989</v>
      </c>
      <c r="C12" s="17">
        <f t="shared" si="3"/>
        <v>325238</v>
      </c>
      <c r="D12" s="17">
        <f t="shared" si="3"/>
        <v>308091</v>
      </c>
      <c r="E12" s="17">
        <f t="shared" si="3"/>
        <v>224261</v>
      </c>
      <c r="F12" s="17">
        <f t="shared" si="3"/>
        <v>293182</v>
      </c>
      <c r="G12" s="17">
        <f t="shared" si="3"/>
        <v>505468</v>
      </c>
      <c r="H12" s="17">
        <f t="shared" si="3"/>
        <v>240177</v>
      </c>
      <c r="I12" s="17">
        <f t="shared" si="3"/>
        <v>46520</v>
      </c>
      <c r="J12" s="17">
        <f t="shared" si="3"/>
        <v>128166</v>
      </c>
      <c r="K12" s="11">
        <f aca="true" t="shared" si="4" ref="K12:K27">SUM(B12:J12)</f>
        <v>2316092</v>
      </c>
    </row>
    <row r="13" spans="1:13" ht="17.25" customHeight="1">
      <c r="A13" s="14" t="s">
        <v>19</v>
      </c>
      <c r="B13" s="13">
        <v>113890</v>
      </c>
      <c r="C13" s="13">
        <v>159194</v>
      </c>
      <c r="D13" s="13">
        <v>158329</v>
      </c>
      <c r="E13" s="13">
        <v>109983</v>
      </c>
      <c r="F13" s="13">
        <v>142340</v>
      </c>
      <c r="G13" s="13">
        <v>231725</v>
      </c>
      <c r="H13" s="13">
        <v>106579</v>
      </c>
      <c r="I13" s="13">
        <v>25019</v>
      </c>
      <c r="J13" s="13">
        <v>64890</v>
      </c>
      <c r="K13" s="11">
        <f t="shared" si="4"/>
        <v>1111949</v>
      </c>
      <c r="L13" s="50"/>
      <c r="M13" s="51"/>
    </row>
    <row r="14" spans="1:12" ht="17.25" customHeight="1">
      <c r="A14" s="14" t="s">
        <v>20</v>
      </c>
      <c r="B14" s="13">
        <v>118433</v>
      </c>
      <c r="C14" s="13">
        <v>146039</v>
      </c>
      <c r="D14" s="13">
        <v>136245</v>
      </c>
      <c r="E14" s="13">
        <v>102061</v>
      </c>
      <c r="F14" s="13">
        <v>137921</v>
      </c>
      <c r="G14" s="13">
        <v>253265</v>
      </c>
      <c r="H14" s="13">
        <v>113370</v>
      </c>
      <c r="I14" s="13">
        <v>18068</v>
      </c>
      <c r="J14" s="13">
        <v>58731</v>
      </c>
      <c r="K14" s="11">
        <f t="shared" si="4"/>
        <v>1084133</v>
      </c>
      <c r="L14" s="50"/>
    </row>
    <row r="15" spans="1:11" ht="17.25" customHeight="1">
      <c r="A15" s="14" t="s">
        <v>21</v>
      </c>
      <c r="B15" s="13">
        <v>12666</v>
      </c>
      <c r="C15" s="13">
        <v>20005</v>
      </c>
      <c r="D15" s="13">
        <v>13517</v>
      </c>
      <c r="E15" s="13">
        <v>12217</v>
      </c>
      <c r="F15" s="13">
        <v>12921</v>
      </c>
      <c r="G15" s="13">
        <v>20478</v>
      </c>
      <c r="H15" s="13">
        <v>20228</v>
      </c>
      <c r="I15" s="13">
        <v>3433</v>
      </c>
      <c r="J15" s="13">
        <v>4545</v>
      </c>
      <c r="K15" s="11">
        <f t="shared" si="4"/>
        <v>120010</v>
      </c>
    </row>
    <row r="16" spans="1:11" ht="17.25" customHeight="1">
      <c r="A16" s="15" t="s">
        <v>93</v>
      </c>
      <c r="B16" s="13">
        <f>B17+B18+B19</f>
        <v>13570</v>
      </c>
      <c r="C16" s="13">
        <f aca="true" t="shared" si="5" ref="C16:J16">C17+C18+C19</f>
        <v>19022</v>
      </c>
      <c r="D16" s="13">
        <f t="shared" si="5"/>
        <v>17023</v>
      </c>
      <c r="E16" s="13">
        <f t="shared" si="5"/>
        <v>12209</v>
      </c>
      <c r="F16" s="13">
        <f t="shared" si="5"/>
        <v>19336</v>
      </c>
      <c r="G16" s="13">
        <f t="shared" si="5"/>
        <v>34168</v>
      </c>
      <c r="H16" s="13">
        <f t="shared" si="5"/>
        <v>13654</v>
      </c>
      <c r="I16" s="13">
        <f t="shared" si="5"/>
        <v>3043</v>
      </c>
      <c r="J16" s="13">
        <f t="shared" si="5"/>
        <v>7335</v>
      </c>
      <c r="K16" s="11">
        <f t="shared" si="4"/>
        <v>139360</v>
      </c>
    </row>
    <row r="17" spans="1:11" ht="17.25" customHeight="1">
      <c r="A17" s="14" t="s">
        <v>94</v>
      </c>
      <c r="B17" s="13">
        <v>13422</v>
      </c>
      <c r="C17" s="13">
        <v>18825</v>
      </c>
      <c r="D17" s="13">
        <v>16890</v>
      </c>
      <c r="E17" s="13">
        <v>12075</v>
      </c>
      <c r="F17" s="13">
        <v>19169</v>
      </c>
      <c r="G17" s="13">
        <v>33777</v>
      </c>
      <c r="H17" s="13">
        <v>13545</v>
      </c>
      <c r="I17" s="13">
        <v>3024</v>
      </c>
      <c r="J17" s="13">
        <v>7289</v>
      </c>
      <c r="K17" s="11">
        <f t="shared" si="4"/>
        <v>138016</v>
      </c>
    </row>
    <row r="18" spans="1:11" ht="17.25" customHeight="1">
      <c r="A18" s="14" t="s">
        <v>95</v>
      </c>
      <c r="B18" s="13">
        <v>120</v>
      </c>
      <c r="C18" s="13">
        <v>165</v>
      </c>
      <c r="D18" s="13">
        <v>111</v>
      </c>
      <c r="E18" s="13">
        <v>125</v>
      </c>
      <c r="F18" s="13">
        <v>147</v>
      </c>
      <c r="G18" s="13">
        <v>374</v>
      </c>
      <c r="H18" s="13">
        <v>102</v>
      </c>
      <c r="I18" s="13">
        <v>19</v>
      </c>
      <c r="J18" s="13">
        <v>41</v>
      </c>
      <c r="K18" s="11">
        <f t="shared" si="4"/>
        <v>1204</v>
      </c>
    </row>
    <row r="19" spans="1:11" ht="17.25" customHeight="1">
      <c r="A19" s="14" t="s">
        <v>96</v>
      </c>
      <c r="B19" s="13">
        <v>28</v>
      </c>
      <c r="C19" s="13">
        <v>32</v>
      </c>
      <c r="D19" s="13">
        <v>22</v>
      </c>
      <c r="E19" s="13">
        <v>9</v>
      </c>
      <c r="F19" s="13">
        <v>20</v>
      </c>
      <c r="G19" s="13">
        <v>17</v>
      </c>
      <c r="H19" s="13">
        <v>7</v>
      </c>
      <c r="I19" s="13">
        <v>0</v>
      </c>
      <c r="J19" s="13">
        <v>5</v>
      </c>
      <c r="K19" s="11">
        <f t="shared" si="4"/>
        <v>140</v>
      </c>
    </row>
    <row r="20" spans="1:11" ht="17.25" customHeight="1">
      <c r="A20" s="16" t="s">
        <v>22</v>
      </c>
      <c r="B20" s="11">
        <f>+B21+B22+B23</f>
        <v>175291</v>
      </c>
      <c r="C20" s="11">
        <f aca="true" t="shared" si="6" ref="C20:J20">+C21+C22+C23</f>
        <v>200640</v>
      </c>
      <c r="D20" s="11">
        <f t="shared" si="6"/>
        <v>222012</v>
      </c>
      <c r="E20" s="11">
        <f t="shared" si="6"/>
        <v>140361</v>
      </c>
      <c r="F20" s="11">
        <f t="shared" si="6"/>
        <v>223008</v>
      </c>
      <c r="G20" s="11">
        <f t="shared" si="6"/>
        <v>418988</v>
      </c>
      <c r="H20" s="11">
        <f t="shared" si="6"/>
        <v>144531</v>
      </c>
      <c r="I20" s="11">
        <f t="shared" si="6"/>
        <v>35732</v>
      </c>
      <c r="J20" s="11">
        <f t="shared" si="6"/>
        <v>86192</v>
      </c>
      <c r="K20" s="11">
        <f t="shared" si="4"/>
        <v>1646755</v>
      </c>
    </row>
    <row r="21" spans="1:12" ht="17.25" customHeight="1">
      <c r="A21" s="12" t="s">
        <v>23</v>
      </c>
      <c r="B21" s="13">
        <v>91014</v>
      </c>
      <c r="C21" s="13">
        <v>113519</v>
      </c>
      <c r="D21" s="13">
        <v>128441</v>
      </c>
      <c r="E21" s="13">
        <v>78515</v>
      </c>
      <c r="F21" s="13">
        <v>121998</v>
      </c>
      <c r="G21" s="13">
        <v>212542</v>
      </c>
      <c r="H21" s="13">
        <v>77990</v>
      </c>
      <c r="I21" s="13">
        <v>21578</v>
      </c>
      <c r="J21" s="13">
        <v>48815</v>
      </c>
      <c r="K21" s="11">
        <f t="shared" si="4"/>
        <v>894412</v>
      </c>
      <c r="L21" s="50"/>
    </row>
    <row r="22" spans="1:12" ht="17.25" customHeight="1">
      <c r="A22" s="12" t="s">
        <v>24</v>
      </c>
      <c r="B22" s="13">
        <v>78826</v>
      </c>
      <c r="C22" s="13">
        <v>80327</v>
      </c>
      <c r="D22" s="13">
        <v>88075</v>
      </c>
      <c r="E22" s="13">
        <v>57817</v>
      </c>
      <c r="F22" s="13">
        <v>95473</v>
      </c>
      <c r="G22" s="13">
        <v>197009</v>
      </c>
      <c r="H22" s="13">
        <v>59913</v>
      </c>
      <c r="I22" s="13">
        <v>12855</v>
      </c>
      <c r="J22" s="13">
        <v>35525</v>
      </c>
      <c r="K22" s="11">
        <f t="shared" si="4"/>
        <v>705820</v>
      </c>
      <c r="L22" s="50"/>
    </row>
    <row r="23" spans="1:11" ht="17.25" customHeight="1">
      <c r="A23" s="12" t="s">
        <v>25</v>
      </c>
      <c r="B23" s="13">
        <v>5451</v>
      </c>
      <c r="C23" s="13">
        <v>6794</v>
      </c>
      <c r="D23" s="13">
        <v>5496</v>
      </c>
      <c r="E23" s="13">
        <v>4029</v>
      </c>
      <c r="F23" s="13">
        <v>5537</v>
      </c>
      <c r="G23" s="13">
        <v>9437</v>
      </c>
      <c r="H23" s="13">
        <v>6628</v>
      </c>
      <c r="I23" s="13">
        <v>1299</v>
      </c>
      <c r="J23" s="13">
        <v>1852</v>
      </c>
      <c r="K23" s="11">
        <f t="shared" si="4"/>
        <v>46523</v>
      </c>
    </row>
    <row r="24" spans="1:11" ht="17.25" customHeight="1">
      <c r="A24" s="16" t="s">
        <v>26</v>
      </c>
      <c r="B24" s="13">
        <f>+B25+B26</f>
        <v>147315</v>
      </c>
      <c r="C24" s="13">
        <f aca="true" t="shared" si="7" ref="C24:J24">+C25+C26</f>
        <v>211870</v>
      </c>
      <c r="D24" s="13">
        <f t="shared" si="7"/>
        <v>221163</v>
      </c>
      <c r="E24" s="13">
        <f t="shared" si="7"/>
        <v>138568</v>
      </c>
      <c r="F24" s="13">
        <f t="shared" si="7"/>
        <v>170688</v>
      </c>
      <c r="G24" s="13">
        <f t="shared" si="7"/>
        <v>244514</v>
      </c>
      <c r="H24" s="13">
        <f t="shared" si="7"/>
        <v>118118</v>
      </c>
      <c r="I24" s="13">
        <f t="shared" si="7"/>
        <v>37247</v>
      </c>
      <c r="J24" s="13">
        <f t="shared" si="7"/>
        <v>97573</v>
      </c>
      <c r="K24" s="11">
        <f t="shared" si="4"/>
        <v>1387056</v>
      </c>
    </row>
    <row r="25" spans="1:12" ht="17.25" customHeight="1">
      <c r="A25" s="12" t="s">
        <v>115</v>
      </c>
      <c r="B25" s="13">
        <v>72378</v>
      </c>
      <c r="C25" s="13">
        <v>112468</v>
      </c>
      <c r="D25" s="13">
        <v>124050</v>
      </c>
      <c r="E25" s="13">
        <v>78639</v>
      </c>
      <c r="F25" s="13">
        <v>90103</v>
      </c>
      <c r="G25" s="13">
        <v>125283</v>
      </c>
      <c r="H25" s="13">
        <v>62525</v>
      </c>
      <c r="I25" s="13">
        <v>22905</v>
      </c>
      <c r="J25" s="13">
        <v>51623</v>
      </c>
      <c r="K25" s="11">
        <f t="shared" si="4"/>
        <v>739974</v>
      </c>
      <c r="L25" s="50"/>
    </row>
    <row r="26" spans="1:12" ht="17.25" customHeight="1">
      <c r="A26" s="12" t="s">
        <v>116</v>
      </c>
      <c r="B26" s="13">
        <v>74937</v>
      </c>
      <c r="C26" s="13">
        <v>99402</v>
      </c>
      <c r="D26" s="13">
        <v>97113</v>
      </c>
      <c r="E26" s="13">
        <v>59929</v>
      </c>
      <c r="F26" s="13">
        <v>80585</v>
      </c>
      <c r="G26" s="13">
        <v>119231</v>
      </c>
      <c r="H26" s="13">
        <v>55593</v>
      </c>
      <c r="I26" s="13">
        <v>14342</v>
      </c>
      <c r="J26" s="13">
        <v>45950</v>
      </c>
      <c r="K26" s="11">
        <f t="shared" si="4"/>
        <v>647082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7533</v>
      </c>
      <c r="I27" s="11">
        <v>0</v>
      </c>
      <c r="J27" s="11">
        <v>0</v>
      </c>
      <c r="K27" s="11">
        <f t="shared" si="4"/>
        <v>7533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11270.57</v>
      </c>
      <c r="I35" s="19">
        <v>0</v>
      </c>
      <c r="J35" s="19">
        <v>0</v>
      </c>
      <c r="K35" s="23">
        <f>SUM(B35:J35)</f>
        <v>11270.57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1785633.5699999998</v>
      </c>
      <c r="C47" s="22">
        <f aca="true" t="shared" si="12" ref="C47:H47">+C48+C57</f>
        <v>2616477.4800000004</v>
      </c>
      <c r="D47" s="22">
        <f t="shared" si="12"/>
        <v>2946552.7899999996</v>
      </c>
      <c r="E47" s="22">
        <f t="shared" si="12"/>
        <v>1706571.77</v>
      </c>
      <c r="F47" s="22">
        <f t="shared" si="12"/>
        <v>2277505.3</v>
      </c>
      <c r="G47" s="22">
        <f t="shared" si="12"/>
        <v>3239520.2800000003</v>
      </c>
      <c r="H47" s="22">
        <f t="shared" si="12"/>
        <v>1705797.59</v>
      </c>
      <c r="I47" s="22">
        <f>+I48+I57</f>
        <v>636351.51</v>
      </c>
      <c r="J47" s="22">
        <f>+J48+J57</f>
        <v>1052725.3699999999</v>
      </c>
      <c r="K47" s="22">
        <f>SUM(B47:J47)</f>
        <v>17967135.660000004</v>
      </c>
    </row>
    <row r="48" spans="1:11" ht="17.25" customHeight="1">
      <c r="A48" s="16" t="s">
        <v>108</v>
      </c>
      <c r="B48" s="23">
        <f>SUM(B49:B56)</f>
        <v>1768016.0699999998</v>
      </c>
      <c r="C48" s="23">
        <f aca="true" t="shared" si="13" ref="C48:J48">SUM(C49:C56)</f>
        <v>2591529.4200000004</v>
      </c>
      <c r="D48" s="23">
        <f t="shared" si="13"/>
        <v>2921339.28</v>
      </c>
      <c r="E48" s="23">
        <f t="shared" si="13"/>
        <v>1683669.74</v>
      </c>
      <c r="F48" s="23">
        <f t="shared" si="13"/>
        <v>2254305.3</v>
      </c>
      <c r="G48" s="23">
        <f t="shared" si="13"/>
        <v>3209968.79</v>
      </c>
      <c r="H48" s="23">
        <f t="shared" si="13"/>
        <v>1685539.03</v>
      </c>
      <c r="I48" s="23">
        <f t="shared" si="13"/>
        <v>636351.51</v>
      </c>
      <c r="J48" s="23">
        <f t="shared" si="13"/>
        <v>1038866.86</v>
      </c>
      <c r="K48" s="23">
        <f aca="true" t="shared" si="14" ref="K48:K57">SUM(B48:J48)</f>
        <v>17789585.999999996</v>
      </c>
    </row>
    <row r="49" spans="1:11" ht="17.25" customHeight="1">
      <c r="A49" s="34" t="s">
        <v>43</v>
      </c>
      <c r="B49" s="23">
        <f aca="true" t="shared" si="15" ref="B49:H49">ROUND(B30*B7,2)</f>
        <v>1766889.7</v>
      </c>
      <c r="C49" s="23">
        <f t="shared" si="15"/>
        <v>2583977.74</v>
      </c>
      <c r="D49" s="23">
        <f t="shared" si="15"/>
        <v>2919004.88</v>
      </c>
      <c r="E49" s="23">
        <f t="shared" si="15"/>
        <v>1682740.07</v>
      </c>
      <c r="F49" s="23">
        <f t="shared" si="15"/>
        <v>2252515.25</v>
      </c>
      <c r="G49" s="23">
        <f t="shared" si="15"/>
        <v>3207427.7</v>
      </c>
      <c r="H49" s="23">
        <f t="shared" si="15"/>
        <v>1673176.76</v>
      </c>
      <c r="I49" s="23">
        <f>ROUND(I30*I7,2)</f>
        <v>635285.79</v>
      </c>
      <c r="J49" s="23">
        <f>ROUND(J30*J7,2)</f>
        <v>1036649.82</v>
      </c>
      <c r="K49" s="23">
        <f t="shared" si="14"/>
        <v>17757667.71</v>
      </c>
    </row>
    <row r="50" spans="1:11" ht="17.25" customHeight="1">
      <c r="A50" s="34" t="s">
        <v>44</v>
      </c>
      <c r="B50" s="19">
        <v>0</v>
      </c>
      <c r="C50" s="23">
        <f>ROUND(C31*C7,2)</f>
        <v>5743.6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5743.6</v>
      </c>
    </row>
    <row r="51" spans="1:11" ht="17.25" customHeight="1">
      <c r="A51" s="64" t="s">
        <v>104</v>
      </c>
      <c r="B51" s="65">
        <f aca="true" t="shared" si="16" ref="B51:H51">ROUND(B32*B7,2)</f>
        <v>-2965.31</v>
      </c>
      <c r="C51" s="65">
        <f t="shared" si="16"/>
        <v>-3965.64</v>
      </c>
      <c r="D51" s="65">
        <f t="shared" si="16"/>
        <v>-4051.36</v>
      </c>
      <c r="E51" s="65">
        <f t="shared" si="16"/>
        <v>-2515.73</v>
      </c>
      <c r="F51" s="65">
        <f t="shared" si="16"/>
        <v>-3491.47</v>
      </c>
      <c r="G51" s="65">
        <f t="shared" si="16"/>
        <v>-4888.99</v>
      </c>
      <c r="H51" s="65">
        <f t="shared" si="16"/>
        <v>-2623.34</v>
      </c>
      <c r="I51" s="19">
        <v>0</v>
      </c>
      <c r="J51" s="19">
        <v>0</v>
      </c>
      <c r="K51" s="65">
        <f>SUM(B51:J51)</f>
        <v>-24501.84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11270.57</v>
      </c>
      <c r="I53" s="31">
        <f>+I35</f>
        <v>0</v>
      </c>
      <c r="J53" s="31">
        <f>+J35</f>
        <v>0</v>
      </c>
      <c r="K53" s="23">
        <f t="shared" si="14"/>
        <v>11270.57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17617.5</v>
      </c>
      <c r="C57" s="36">
        <v>24948.06</v>
      </c>
      <c r="D57" s="36">
        <v>25213.51</v>
      </c>
      <c r="E57" s="36">
        <v>22902.03</v>
      </c>
      <c r="F57" s="36">
        <v>23200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177549.66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-335754.5</v>
      </c>
      <c r="C61" s="35">
        <f t="shared" si="17"/>
        <v>-239835.04</v>
      </c>
      <c r="D61" s="35">
        <f t="shared" si="17"/>
        <v>-243197.06</v>
      </c>
      <c r="E61" s="35">
        <f t="shared" si="17"/>
        <v>-372334.68000000005</v>
      </c>
      <c r="F61" s="35">
        <f t="shared" si="17"/>
        <v>-385100.14999999997</v>
      </c>
      <c r="G61" s="35">
        <f t="shared" si="17"/>
        <v>-400640.32999999996</v>
      </c>
      <c r="H61" s="35">
        <f t="shared" si="17"/>
        <v>-199431.05</v>
      </c>
      <c r="I61" s="35">
        <f t="shared" si="17"/>
        <v>-100918.38</v>
      </c>
      <c r="J61" s="35">
        <f t="shared" si="17"/>
        <v>-77081.62</v>
      </c>
      <c r="K61" s="35">
        <f>SUM(B61:J61)</f>
        <v>-2354292.81</v>
      </c>
    </row>
    <row r="62" spans="1:11" ht="18.75" customHeight="1">
      <c r="A62" s="16" t="s">
        <v>74</v>
      </c>
      <c r="B62" s="35">
        <f aca="true" t="shared" si="18" ref="B62:J62">B63+B64+B65+B66+B67+B68</f>
        <v>-320243.55</v>
      </c>
      <c r="C62" s="35">
        <f t="shared" si="18"/>
        <v>-217723.81</v>
      </c>
      <c r="D62" s="35">
        <f t="shared" si="18"/>
        <v>-222173.52</v>
      </c>
      <c r="E62" s="35">
        <f t="shared" si="18"/>
        <v>-357369.92000000004</v>
      </c>
      <c r="F62" s="35">
        <f t="shared" si="18"/>
        <v>-363516.33999999997</v>
      </c>
      <c r="G62" s="35">
        <f t="shared" si="18"/>
        <v>-368390.6</v>
      </c>
      <c r="H62" s="35">
        <f t="shared" si="18"/>
        <v>-185112</v>
      </c>
      <c r="I62" s="35">
        <f t="shared" si="18"/>
        <v>-33412</v>
      </c>
      <c r="J62" s="35">
        <f t="shared" si="18"/>
        <v>-66704</v>
      </c>
      <c r="K62" s="35">
        <f aca="true" t="shared" si="19" ref="K62:K91">SUM(B62:J62)</f>
        <v>-2134645.74</v>
      </c>
    </row>
    <row r="63" spans="1:11" ht="18.75" customHeight="1">
      <c r="A63" s="12" t="s">
        <v>75</v>
      </c>
      <c r="B63" s="35">
        <f>-ROUND(B9*$D$3,2)</f>
        <v>-146428</v>
      </c>
      <c r="C63" s="35">
        <f aca="true" t="shared" si="20" ref="C63:J63">-ROUND(C9*$D$3,2)</f>
        <v>-210176</v>
      </c>
      <c r="D63" s="35">
        <f t="shared" si="20"/>
        <v>-167932</v>
      </c>
      <c r="E63" s="35">
        <f t="shared" si="20"/>
        <v>-135336</v>
      </c>
      <c r="F63" s="35">
        <f t="shared" si="20"/>
        <v>-146604</v>
      </c>
      <c r="G63" s="35">
        <f t="shared" si="20"/>
        <v>-201796</v>
      </c>
      <c r="H63" s="35">
        <f t="shared" si="20"/>
        <v>-185112</v>
      </c>
      <c r="I63" s="35">
        <f t="shared" si="20"/>
        <v>-33412</v>
      </c>
      <c r="J63" s="35">
        <f t="shared" si="20"/>
        <v>-66704</v>
      </c>
      <c r="K63" s="35">
        <f t="shared" si="19"/>
        <v>-1293500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-2596</v>
      </c>
      <c r="C65" s="35">
        <v>-140</v>
      </c>
      <c r="D65" s="35">
        <v>-500</v>
      </c>
      <c r="E65" s="35">
        <v>-1248</v>
      </c>
      <c r="F65" s="35">
        <v>-1124</v>
      </c>
      <c r="G65" s="35">
        <v>-724</v>
      </c>
      <c r="H65" s="19">
        <v>0</v>
      </c>
      <c r="I65" s="19">
        <v>0</v>
      </c>
      <c r="J65" s="19">
        <v>0</v>
      </c>
      <c r="K65" s="35">
        <f t="shared" si="19"/>
        <v>-6332</v>
      </c>
    </row>
    <row r="66" spans="1:11" ht="18.75" customHeight="1">
      <c r="A66" s="12" t="s">
        <v>105</v>
      </c>
      <c r="B66" s="35">
        <v>-12500</v>
      </c>
      <c r="C66" s="35">
        <v>-3192</v>
      </c>
      <c r="D66" s="35">
        <v>-3476</v>
      </c>
      <c r="E66" s="35">
        <v>-6716</v>
      </c>
      <c r="F66" s="35">
        <v>-3696</v>
      </c>
      <c r="G66" s="35">
        <v>-2856</v>
      </c>
      <c r="H66" s="19">
        <v>0</v>
      </c>
      <c r="I66" s="19">
        <v>0</v>
      </c>
      <c r="J66" s="19">
        <v>0</v>
      </c>
      <c r="K66" s="35">
        <f t="shared" si="19"/>
        <v>-32436</v>
      </c>
    </row>
    <row r="67" spans="1:11" ht="18.75" customHeight="1">
      <c r="A67" s="12" t="s">
        <v>52</v>
      </c>
      <c r="B67" s="35">
        <v>-158719.55</v>
      </c>
      <c r="C67" s="35">
        <v>-4215.81</v>
      </c>
      <c r="D67" s="35">
        <v>-50265.52</v>
      </c>
      <c r="E67" s="35">
        <v>-214069.92</v>
      </c>
      <c r="F67" s="35">
        <v>-212092.34</v>
      </c>
      <c r="G67" s="35">
        <v>-163014.6</v>
      </c>
      <c r="H67" s="19">
        <v>0</v>
      </c>
      <c r="I67" s="19">
        <v>0</v>
      </c>
      <c r="J67" s="19">
        <v>0</v>
      </c>
      <c r="K67" s="35">
        <f t="shared" si="19"/>
        <v>-802377.74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-15510.95</v>
      </c>
      <c r="C69" s="65">
        <f>SUM(C70:C102)</f>
        <v>-22111.230000000003</v>
      </c>
      <c r="D69" s="65">
        <f>SUM(D70:D102)</f>
        <v>-21023.54</v>
      </c>
      <c r="E69" s="65">
        <f aca="true" t="shared" si="21" ref="E69:J69">SUM(E70:E102)</f>
        <v>-14964.76</v>
      </c>
      <c r="F69" s="65">
        <f t="shared" si="21"/>
        <v>-21583.81</v>
      </c>
      <c r="G69" s="65">
        <f t="shared" si="21"/>
        <v>-32249.730000000003</v>
      </c>
      <c r="H69" s="65">
        <f t="shared" si="21"/>
        <v>-14319.05</v>
      </c>
      <c r="I69" s="65">
        <f t="shared" si="21"/>
        <v>-67506.38</v>
      </c>
      <c r="J69" s="65">
        <f t="shared" si="21"/>
        <v>-10377.62</v>
      </c>
      <c r="K69" s="65">
        <f t="shared" si="19"/>
        <v>-219647.07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-45.99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-58.79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1449879.0699999998</v>
      </c>
      <c r="C106" s="24">
        <f t="shared" si="22"/>
        <v>2376642.4400000004</v>
      </c>
      <c r="D106" s="24">
        <f t="shared" si="22"/>
        <v>2703355.7299999995</v>
      </c>
      <c r="E106" s="24">
        <f t="shared" si="22"/>
        <v>1334237.0899999999</v>
      </c>
      <c r="F106" s="24">
        <f t="shared" si="22"/>
        <v>1892405.15</v>
      </c>
      <c r="G106" s="24">
        <f t="shared" si="22"/>
        <v>2838879.95</v>
      </c>
      <c r="H106" s="24">
        <f t="shared" si="22"/>
        <v>1506366.54</v>
      </c>
      <c r="I106" s="24">
        <f>+I107+I108</f>
        <v>535433.13</v>
      </c>
      <c r="J106" s="24">
        <f>+J107+J108</f>
        <v>975643.75</v>
      </c>
      <c r="K106" s="46">
        <f>SUM(B106:J106)</f>
        <v>15612842.85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1432261.5699999998</v>
      </c>
      <c r="C107" s="24">
        <f t="shared" si="23"/>
        <v>2351694.3800000004</v>
      </c>
      <c r="D107" s="24">
        <f t="shared" si="23"/>
        <v>2678142.2199999997</v>
      </c>
      <c r="E107" s="24">
        <f t="shared" si="23"/>
        <v>1311335.0599999998</v>
      </c>
      <c r="F107" s="24">
        <f t="shared" si="23"/>
        <v>1869205.15</v>
      </c>
      <c r="G107" s="24">
        <f t="shared" si="23"/>
        <v>2809328.46</v>
      </c>
      <c r="H107" s="24">
        <f t="shared" si="23"/>
        <v>1486107.98</v>
      </c>
      <c r="I107" s="24">
        <f t="shared" si="23"/>
        <v>535433.13</v>
      </c>
      <c r="J107" s="24">
        <f t="shared" si="23"/>
        <v>961785.24</v>
      </c>
      <c r="K107" s="46">
        <f>SUM(B107:J107)</f>
        <v>15435293.190000001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17617.5</v>
      </c>
      <c r="C108" s="24">
        <f t="shared" si="24"/>
        <v>24948.06</v>
      </c>
      <c r="D108" s="24">
        <f t="shared" si="24"/>
        <v>25213.51</v>
      </c>
      <c r="E108" s="24">
        <f t="shared" si="24"/>
        <v>22902.03</v>
      </c>
      <c r="F108" s="24">
        <f t="shared" si="24"/>
        <v>23200</v>
      </c>
      <c r="G108" s="24">
        <f t="shared" si="24"/>
        <v>29551.49</v>
      </c>
      <c r="H108" s="24">
        <f t="shared" si="24"/>
        <v>20258.56</v>
      </c>
      <c r="I108" s="19">
        <f t="shared" si="24"/>
        <v>0</v>
      </c>
      <c r="J108" s="24">
        <f t="shared" si="24"/>
        <v>13858.51</v>
      </c>
      <c r="K108" s="46">
        <f>SUM(B108:J108)</f>
        <v>177549.66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15612842.870000005</v>
      </c>
      <c r="L114" s="52"/>
    </row>
    <row r="115" spans="1:11" ht="18.75" customHeight="1">
      <c r="A115" s="26" t="s">
        <v>70</v>
      </c>
      <c r="B115" s="27">
        <v>189694.22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189694.22</v>
      </c>
    </row>
    <row r="116" spans="1:11" ht="18.75" customHeight="1">
      <c r="A116" s="26" t="s">
        <v>71</v>
      </c>
      <c r="B116" s="27">
        <v>1260184.85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1260184.85</v>
      </c>
    </row>
    <row r="117" spans="1:11" ht="18.75" customHeight="1">
      <c r="A117" s="26" t="s">
        <v>72</v>
      </c>
      <c r="B117" s="38">
        <v>0</v>
      </c>
      <c r="C117" s="27">
        <f>+C106</f>
        <v>2376642.4400000004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2376642.4400000004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2515885.34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2515885.34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187470.4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187470.4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1320894.71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1320894.71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13342.37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13342.37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394529.32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394529.32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730476.35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730476.35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86261.13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86261.13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681138.36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681138.36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846490.13</v>
      </c>
      <c r="H126" s="38">
        <v>0</v>
      </c>
      <c r="I126" s="38">
        <v>0</v>
      </c>
      <c r="J126" s="38">
        <v>0</v>
      </c>
      <c r="K126" s="39">
        <f t="shared" si="25"/>
        <v>846490.13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66580.66</v>
      </c>
      <c r="H127" s="38">
        <v>0</v>
      </c>
      <c r="I127" s="38">
        <v>0</v>
      </c>
      <c r="J127" s="38">
        <v>0</v>
      </c>
      <c r="K127" s="39">
        <f t="shared" si="25"/>
        <v>66580.66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392666.09</v>
      </c>
      <c r="H128" s="38">
        <v>0</v>
      </c>
      <c r="I128" s="38">
        <v>0</v>
      </c>
      <c r="J128" s="38">
        <v>0</v>
      </c>
      <c r="K128" s="39">
        <f t="shared" si="25"/>
        <v>392666.09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398733.65</v>
      </c>
      <c r="H129" s="38">
        <v>0</v>
      </c>
      <c r="I129" s="38">
        <v>0</v>
      </c>
      <c r="J129" s="38">
        <v>0</v>
      </c>
      <c r="K129" s="39">
        <f t="shared" si="25"/>
        <v>398733.65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1134409.42</v>
      </c>
      <c r="H130" s="38">
        <v>0</v>
      </c>
      <c r="I130" s="38">
        <v>0</v>
      </c>
      <c r="J130" s="38">
        <v>0</v>
      </c>
      <c r="K130" s="39">
        <f t="shared" si="25"/>
        <v>1134409.42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537899.04</v>
      </c>
      <c r="I131" s="38">
        <v>0</v>
      </c>
      <c r="J131" s="38">
        <v>0</v>
      </c>
      <c r="K131" s="39">
        <f t="shared" si="25"/>
        <v>537899.04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968467.51</v>
      </c>
      <c r="I132" s="38">
        <v>0</v>
      </c>
      <c r="J132" s="38">
        <v>0</v>
      </c>
      <c r="K132" s="39">
        <f t="shared" si="25"/>
        <v>968467.51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535433.13</v>
      </c>
      <c r="J133" s="38"/>
      <c r="K133" s="39">
        <f t="shared" si="25"/>
        <v>535433.13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975643.75</v>
      </c>
      <c r="K134" s="42">
        <f t="shared" si="25"/>
        <v>975643.75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2018-04-16T18:55:00Z</dcterms:modified>
  <cp:category/>
  <cp:version/>
  <cp:contentType/>
  <cp:contentStatus/>
</cp:coreProperties>
</file>