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<sst xmlns="http://schemas.openxmlformats.org/spreadsheetml/2006/main" count="138" uniqueCount="138">
  <si>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</si>
  <si>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</si>
  <si>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</si>
  <si>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</si>
  <si>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</si>
  <si>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</si>
  <si>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</si>
  <si>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</si>
  <si>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</si>
  <si>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</si>
  <si>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</si>
  <si>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</si>
  <si>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</si>
  <si>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</si>
  <si>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</si>
  <si>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</si>
  <si>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</si>
  <si>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</si>
  <si>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</si>
  <si>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</si>
  <si>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</si>
  <si>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</si>
  <si>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</si>
  <si>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</si>
  <si>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</si>
  <si>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</si>
  <si>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</si>
  <si>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</si>
  <si>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</si>
  <si>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</si>
  <si>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</si>
  <si>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</si>
  <si>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</si>
  <si>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</si>
  <si>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</si>
  <si>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</si>
  <si>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</si>
  <si>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</si>
  <si>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</si>
  <si>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</si>
  <si>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</si>
  <si>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</si>
  <si>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</si>
  <si>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</si>
  <si>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</si>
  <si>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</si>
  <si>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</si>
  <si>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</si>
  <si>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</si>
  <si>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</si>
  <si>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</si>
  <si>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</si>
  <si>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</si>
  <si>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</si>
  <si>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</si>
  <si>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</si>
  <si>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</si>
  <si>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</si>
  <si>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</si>
  <si>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</si>
  <si>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</si>
  <si>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</si>
  <si>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</si>
  <si>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</si>
  <si>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</si>
  <si>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</si>
  <si>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</si>
  <si>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</si>
  <si>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</si>
  <si>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</si>
  <si>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</si>
  <si>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</si>
  <si>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</si>
  <si>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</si>
  <si>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</si>
  <si>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</si>
  <si>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</si>
  <si>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</si>
  <si>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</si>
  <si>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</si>
  <si>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</si>
  <si>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</si>
  <si>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</si>
  <si>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</si>
  <si>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</si>
  <si>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</si>
  <si>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</si>
  <si>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</si>
  <si>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</si>
  <si>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</si>
  <si>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</si>
  <si>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</si>
  <si>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</si>
  <si>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</si>
  <si>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</si>
  <si>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</si>
  <si>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</si>
  <si>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</si>
  <si>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</si>
  <si>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</si>
  <si>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</si>
  <si>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</si>
  <si>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</si>
  <si>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</si>
  <si>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</si>
  <si>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</si>
  <si>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</si>
  <si>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</si>
  <si>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</si>
  <si>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</si>
  <si>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</si>
  <si>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</si>
  <si>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</si>
  <si>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</si>
  <si>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</si>
  <si>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</si>
  <si>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</si>
  <si>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</si>
  <si>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</si>
  <si>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</si>
  <si>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</si>
  <si>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</si>
  <si>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</si>
  <si>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</si>
  <si>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</si>
  <si>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</si>
  <si>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</si>
  <si>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</si>
  <si>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</si>
  <si>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</si>
  <si>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</si>
  <si>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</si>
  <si>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</si>
  <si>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</si>
  <si>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</si>
  <si>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</si>
  <si>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</si>
  <si>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08/04/18 - VENCIMENTO 13/04/18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</si>
</sst>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166938</v>
      </c>
      <c r="C7" s="9">
        <f t="shared" si="0"/>
        <v>240068</v>
      </c>
      <c r="D7" s="9">
        <f t="shared" si="0"/>
        <v>245533</v>
      </c>
      <c r="E7" s="9">
        <f t="shared" si="0"/>
        <v>141103</v>
      </c>
      <c r="F7" s="9">
        <f t="shared" si="0"/>
        <v>237004</v>
      </c>
      <c r="G7" s="9">
        <f t="shared" si="0"/>
        <v>401034</v>
      </c>
      <c r="H7" s="9">
        <f t="shared" si="0"/>
        <v>137695</v>
      </c>
      <c r="I7" s="9">
        <f t="shared" si="0"/>
        <v>27953</v>
      </c>
      <c r="J7" s="9">
        <f t="shared" si="0"/>
        <v>114855</v>
      </c>
      <c r="K7" s="9">
        <f t="shared" si="0"/>
        <v>1712183</v>
      </c>
      <c r="L7" s="50"/>
    </row>
    <row r="8" spans="1:11" ht="17.25" customHeight="1">
      <c r="A8" s="10" t="s">
        <v>97</v>
      </c>
      <c r="B8" s="11">
        <f>B9+B12+B16</f>
        <v>79459</v>
      </c>
      <c r="C8" s="11">
        <f aca="true" t="shared" si="1" ref="C8:J8">C9+C12+C16</f>
        <v>119797</v>
      </c>
      <c r="D8" s="11">
        <f t="shared" si="1"/>
        <v>112662</v>
      </c>
      <c r="E8" s="11">
        <f t="shared" si="1"/>
        <v>70567</v>
      </c>
      <c r="F8" s="11">
        <f t="shared" si="1"/>
        <v>108268</v>
      </c>
      <c r="G8" s="11">
        <f t="shared" si="1"/>
        <v>186302</v>
      </c>
      <c r="H8" s="11">
        <f t="shared" si="1"/>
        <v>75288</v>
      </c>
      <c r="I8" s="11">
        <f t="shared" si="1"/>
        <v>11969</v>
      </c>
      <c r="J8" s="11">
        <f t="shared" si="1"/>
        <v>54195</v>
      </c>
      <c r="K8" s="11">
        <f>SUM(B8:J8)</f>
        <v>818507</v>
      </c>
    </row>
    <row r="9" spans="1:11" ht="17.25" customHeight="1">
      <c r="A9" s="15" t="s">
        <v>16</v>
      </c>
      <c r="B9" s="13">
        <f>+B10+B11</f>
        <v>15524</v>
      </c>
      <c r="C9" s="13">
        <f aca="true" t="shared" si="2" ref="C9:J9">+C10+C11</f>
        <v>25677</v>
      </c>
      <c r="D9" s="13">
        <f t="shared" si="2"/>
        <v>22060</v>
      </c>
      <c r="E9" s="13">
        <f t="shared" si="2"/>
        <v>13716</v>
      </c>
      <c r="F9" s="13">
        <f t="shared" si="2"/>
        <v>17697</v>
      </c>
      <c r="G9" s="13">
        <f t="shared" si="2"/>
        <v>24140</v>
      </c>
      <c r="H9" s="13">
        <f t="shared" si="2"/>
        <v>15954</v>
      </c>
      <c r="I9" s="13">
        <f t="shared" si="2"/>
        <v>2897</v>
      </c>
      <c r="J9" s="13">
        <f t="shared" si="2"/>
        <v>10211</v>
      </c>
      <c r="K9" s="11">
        <f>SUM(B9:J9)</f>
        <v>147876</v>
      </c>
    </row>
    <row r="10" spans="1:11" ht="17.25" customHeight="1">
      <c r="A10" s="29" t="s">
        <v>17</v>
      </c>
      <c r="B10" s="13">
        <v>15524</v>
      </c>
      <c r="C10" s="13">
        <v>25677</v>
      </c>
      <c r="D10" s="13">
        <v>22060</v>
      </c>
      <c r="E10" s="13">
        <v>13716</v>
      </c>
      <c r="F10" s="13">
        <v>17697</v>
      </c>
      <c r="G10" s="13">
        <v>24140</v>
      </c>
      <c r="H10" s="13">
        <v>15954</v>
      </c>
      <c r="I10" s="13">
        <v>2897</v>
      </c>
      <c r="J10" s="13">
        <v>10211</v>
      </c>
      <c r="K10" s="11">
        <f>SUM(B10:J10)</f>
        <v>147876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59556</v>
      </c>
      <c r="C12" s="17">
        <f t="shared" si="3"/>
        <v>87719</v>
      </c>
      <c r="D12" s="17">
        <f t="shared" si="3"/>
        <v>84596</v>
      </c>
      <c r="E12" s="17">
        <f t="shared" si="3"/>
        <v>53254</v>
      </c>
      <c r="F12" s="17">
        <f t="shared" si="3"/>
        <v>83633</v>
      </c>
      <c r="G12" s="17">
        <f t="shared" si="3"/>
        <v>150338</v>
      </c>
      <c r="H12" s="17">
        <f t="shared" si="3"/>
        <v>55650</v>
      </c>
      <c r="I12" s="17">
        <f t="shared" si="3"/>
        <v>8315</v>
      </c>
      <c r="J12" s="17">
        <f t="shared" si="3"/>
        <v>41250</v>
      </c>
      <c r="K12" s="11">
        <f aca="true" t="shared" si="4" ref="K12:K27">SUM(B12:J12)</f>
        <v>624311</v>
      </c>
    </row>
    <row r="13" spans="1:13" ht="17.25" customHeight="1">
      <c r="A13" s="14" t="s">
        <v>19</v>
      </c>
      <c r="B13" s="13">
        <v>26658</v>
      </c>
      <c r="C13" s="13">
        <v>42298</v>
      </c>
      <c r="D13" s="13">
        <v>41835</v>
      </c>
      <c r="E13" s="13">
        <v>25561</v>
      </c>
      <c r="F13" s="13">
        <v>37173</v>
      </c>
      <c r="G13" s="13">
        <v>61239</v>
      </c>
      <c r="H13" s="13">
        <v>22640</v>
      </c>
      <c r="I13" s="13">
        <v>4343</v>
      </c>
      <c r="J13" s="13">
        <v>20202</v>
      </c>
      <c r="K13" s="11">
        <f t="shared" si="4"/>
        <v>281949</v>
      </c>
      <c r="L13" s="50"/>
      <c r="M13" s="51"/>
    </row>
    <row r="14" spans="1:12" ht="17.25" customHeight="1">
      <c r="A14" s="14" t="s">
        <v>20</v>
      </c>
      <c r="B14" s="13">
        <v>31126</v>
      </c>
      <c r="C14" s="13">
        <v>42559</v>
      </c>
      <c r="D14" s="13">
        <v>40922</v>
      </c>
      <c r="E14" s="13">
        <v>25852</v>
      </c>
      <c r="F14" s="13">
        <v>44516</v>
      </c>
      <c r="G14" s="13">
        <v>85933</v>
      </c>
      <c r="H14" s="13">
        <v>30271</v>
      </c>
      <c r="I14" s="13">
        <v>3677</v>
      </c>
      <c r="J14" s="13">
        <v>20230</v>
      </c>
      <c r="K14" s="11">
        <f t="shared" si="4"/>
        <v>325086</v>
      </c>
      <c r="L14" s="50"/>
    </row>
    <row r="15" spans="1:11" ht="17.25" customHeight="1">
      <c r="A15" s="14" t="s">
        <v>21</v>
      </c>
      <c r="B15" s="13">
        <v>1772</v>
      </c>
      <c r="C15" s="13">
        <v>2862</v>
      </c>
      <c r="D15" s="13">
        <v>1839</v>
      </c>
      <c r="E15" s="13">
        <v>1841</v>
      </c>
      <c r="F15" s="13">
        <v>1944</v>
      </c>
      <c r="G15" s="13">
        <v>3166</v>
      </c>
      <c r="H15" s="13">
        <v>2739</v>
      </c>
      <c r="I15" s="13">
        <v>295</v>
      </c>
      <c r="J15" s="13">
        <v>818</v>
      </c>
      <c r="K15" s="11">
        <f t="shared" si="4"/>
        <v>17276</v>
      </c>
    </row>
    <row r="16" spans="1:11" ht="17.25" customHeight="1">
      <c r="A16" s="15" t="s">
        <v>93</v>
      </c>
      <c r="B16" s="13">
        <f>B17+B18+B19</f>
        <v>4379</v>
      </c>
      <c r="C16" s="13">
        <f aca="true" t="shared" si="5" ref="C16:J16">C17+C18+C19</f>
        <v>6401</v>
      </c>
      <c r="D16" s="13">
        <f t="shared" si="5"/>
        <v>6006</v>
      </c>
      <c r="E16" s="13">
        <f t="shared" si="5"/>
        <v>3597</v>
      </c>
      <c r="F16" s="13">
        <f t="shared" si="5"/>
        <v>6938</v>
      </c>
      <c r="G16" s="13">
        <f t="shared" si="5"/>
        <v>11824</v>
      </c>
      <c r="H16" s="13">
        <f t="shared" si="5"/>
        <v>3684</v>
      </c>
      <c r="I16" s="13">
        <f t="shared" si="5"/>
        <v>757</v>
      </c>
      <c r="J16" s="13">
        <f t="shared" si="5"/>
        <v>2734</v>
      </c>
      <c r="K16" s="11">
        <f t="shared" si="4"/>
        <v>46320</v>
      </c>
    </row>
    <row r="17" spans="1:11" ht="17.25" customHeight="1">
      <c r="A17" s="14" t="s">
        <v>94</v>
      </c>
      <c r="B17" s="13">
        <v>4348</v>
      </c>
      <c r="C17" s="13">
        <v>6327</v>
      </c>
      <c r="D17" s="13">
        <v>5957</v>
      </c>
      <c r="E17" s="13">
        <v>3568</v>
      </c>
      <c r="F17" s="13">
        <v>6877</v>
      </c>
      <c r="G17" s="13">
        <v>11668</v>
      </c>
      <c r="H17" s="13">
        <v>3645</v>
      </c>
      <c r="I17" s="13">
        <v>754</v>
      </c>
      <c r="J17" s="13">
        <v>2717</v>
      </c>
      <c r="K17" s="11">
        <f t="shared" si="4"/>
        <v>45861</v>
      </c>
    </row>
    <row r="18" spans="1:11" ht="17.25" customHeight="1">
      <c r="A18" s="14" t="s">
        <v>95</v>
      </c>
      <c r="B18" s="13">
        <v>28</v>
      </c>
      <c r="C18" s="13">
        <v>66</v>
      </c>
      <c r="D18" s="13">
        <v>46</v>
      </c>
      <c r="E18" s="13">
        <v>26</v>
      </c>
      <c r="F18" s="13">
        <v>59</v>
      </c>
      <c r="G18" s="13">
        <v>144</v>
      </c>
      <c r="H18" s="13">
        <v>35</v>
      </c>
      <c r="I18" s="13">
        <v>3</v>
      </c>
      <c r="J18" s="13">
        <v>14</v>
      </c>
      <c r="K18" s="11">
        <f t="shared" si="4"/>
        <v>421</v>
      </c>
    </row>
    <row r="19" spans="1:11" ht="17.25" customHeight="1">
      <c r="A19" s="14" t="s">
        <v>96</v>
      </c>
      <c r="B19" s="13">
        <v>3</v>
      </c>
      <c r="C19" s="13">
        <v>8</v>
      </c>
      <c r="D19" s="13">
        <v>3</v>
      </c>
      <c r="E19" s="13">
        <v>3</v>
      </c>
      <c r="F19" s="13">
        <v>2</v>
      </c>
      <c r="G19" s="13">
        <v>12</v>
      </c>
      <c r="H19" s="13">
        <v>4</v>
      </c>
      <c r="I19" s="13">
        <v>0</v>
      </c>
      <c r="J19" s="13">
        <v>3</v>
      </c>
      <c r="K19" s="11">
        <f t="shared" si="4"/>
        <v>38</v>
      </c>
    </row>
    <row r="20" spans="1:11" ht="17.25" customHeight="1">
      <c r="A20" s="16" t="s">
        <v>22</v>
      </c>
      <c r="B20" s="11">
        <f>+B21+B22+B23</f>
        <v>46830</v>
      </c>
      <c r="C20" s="11">
        <f aca="true" t="shared" si="6" ref="C20:J20">+C21+C22+C23</f>
        <v>57696</v>
      </c>
      <c r="D20" s="11">
        <f t="shared" si="6"/>
        <v>66837</v>
      </c>
      <c r="E20" s="11">
        <f t="shared" si="6"/>
        <v>34098</v>
      </c>
      <c r="F20" s="11">
        <f t="shared" si="6"/>
        <v>75347</v>
      </c>
      <c r="G20" s="11">
        <f t="shared" si="6"/>
        <v>140970</v>
      </c>
      <c r="H20" s="11">
        <f t="shared" si="6"/>
        <v>34513</v>
      </c>
      <c r="I20" s="11">
        <f t="shared" si="6"/>
        <v>7378</v>
      </c>
      <c r="J20" s="11">
        <f t="shared" si="6"/>
        <v>28252</v>
      </c>
      <c r="K20" s="11">
        <f t="shared" si="4"/>
        <v>491921</v>
      </c>
    </row>
    <row r="21" spans="1:12" ht="17.25" customHeight="1">
      <c r="A21" s="12" t="s">
        <v>23</v>
      </c>
      <c r="B21" s="13">
        <v>24564</v>
      </c>
      <c r="C21" s="13">
        <v>33198</v>
      </c>
      <c r="D21" s="13">
        <v>39019</v>
      </c>
      <c r="E21" s="13">
        <v>19463</v>
      </c>
      <c r="F21" s="13">
        <v>38988</v>
      </c>
      <c r="G21" s="13">
        <v>64217</v>
      </c>
      <c r="H21" s="13">
        <v>17976</v>
      </c>
      <c r="I21" s="13">
        <v>4600</v>
      </c>
      <c r="J21" s="13">
        <v>15995</v>
      </c>
      <c r="K21" s="11">
        <f t="shared" si="4"/>
        <v>258020</v>
      </c>
      <c r="L21" s="50"/>
    </row>
    <row r="22" spans="1:12" ht="17.25" customHeight="1">
      <c r="A22" s="12" t="s">
        <v>24</v>
      </c>
      <c r="B22" s="13">
        <v>21512</v>
      </c>
      <c r="C22" s="13">
        <v>23525</v>
      </c>
      <c r="D22" s="13">
        <v>26979</v>
      </c>
      <c r="E22" s="13">
        <v>14088</v>
      </c>
      <c r="F22" s="13">
        <v>35373</v>
      </c>
      <c r="G22" s="13">
        <v>75016</v>
      </c>
      <c r="H22" s="13">
        <v>15770</v>
      </c>
      <c r="I22" s="13">
        <v>2653</v>
      </c>
      <c r="J22" s="13">
        <v>11907</v>
      </c>
      <c r="K22" s="11">
        <f t="shared" si="4"/>
        <v>226823</v>
      </c>
      <c r="L22" s="50"/>
    </row>
    <row r="23" spans="1:11" ht="17.25" customHeight="1">
      <c r="A23" s="12" t="s">
        <v>25</v>
      </c>
      <c r="B23" s="13">
        <v>754</v>
      </c>
      <c r="C23" s="13">
        <v>973</v>
      </c>
      <c r="D23" s="13">
        <v>839</v>
      </c>
      <c r="E23" s="13">
        <v>547</v>
      </c>
      <c r="F23" s="13">
        <v>986</v>
      </c>
      <c r="G23" s="13">
        <v>1737</v>
      </c>
      <c r="H23" s="13">
        <v>767</v>
      </c>
      <c r="I23" s="13">
        <v>125</v>
      </c>
      <c r="J23" s="13">
        <v>350</v>
      </c>
      <c r="K23" s="11">
        <f t="shared" si="4"/>
        <v>7078</v>
      </c>
    </row>
    <row r="24" spans="1:11" ht="17.25" customHeight="1">
      <c r="A24" s="16" t="s">
        <v>26</v>
      </c>
      <c r="B24" s="13">
        <f>+B25+B26</f>
        <v>40649</v>
      </c>
      <c r="C24" s="13">
        <f aca="true" t="shared" si="7" ref="C24:J24">+C25+C26</f>
        <v>62575</v>
      </c>
      <c r="D24" s="13">
        <f t="shared" si="7"/>
        <v>66034</v>
      </c>
      <c r="E24" s="13">
        <f t="shared" si="7"/>
        <v>36438</v>
      </c>
      <c r="F24" s="13">
        <f t="shared" si="7"/>
        <v>53389</v>
      </c>
      <c r="G24" s="13">
        <f t="shared" si="7"/>
        <v>73762</v>
      </c>
      <c r="H24" s="13">
        <f t="shared" si="7"/>
        <v>27081</v>
      </c>
      <c r="I24" s="13">
        <f t="shared" si="7"/>
        <v>8606</v>
      </c>
      <c r="J24" s="13">
        <f t="shared" si="7"/>
        <v>32408</v>
      </c>
      <c r="K24" s="11">
        <f t="shared" si="4"/>
        <v>400942</v>
      </c>
    </row>
    <row r="25" spans="1:12" ht="17.25" customHeight="1">
      <c r="A25" s="12" t="s">
        <v>115</v>
      </c>
      <c r="B25" s="13">
        <v>24901</v>
      </c>
      <c r="C25" s="13">
        <v>39151</v>
      </c>
      <c r="D25" s="13">
        <v>44412</v>
      </c>
      <c r="E25" s="13">
        <v>24507</v>
      </c>
      <c r="F25" s="13">
        <v>33040</v>
      </c>
      <c r="G25" s="13">
        <v>44213</v>
      </c>
      <c r="H25" s="13">
        <v>16606</v>
      </c>
      <c r="I25" s="13">
        <v>6477</v>
      </c>
      <c r="J25" s="13">
        <v>20814</v>
      </c>
      <c r="K25" s="11">
        <f t="shared" si="4"/>
        <v>254121</v>
      </c>
      <c r="L25" s="50"/>
    </row>
    <row r="26" spans="1:12" ht="17.25" customHeight="1">
      <c r="A26" s="12" t="s">
        <v>116</v>
      </c>
      <c r="B26" s="13">
        <v>15748</v>
      </c>
      <c r="C26" s="13">
        <v>23424</v>
      </c>
      <c r="D26" s="13">
        <v>21622</v>
      </c>
      <c r="E26" s="13">
        <v>11931</v>
      </c>
      <c r="F26" s="13">
        <v>20349</v>
      </c>
      <c r="G26" s="13">
        <v>29549</v>
      </c>
      <c r="H26" s="13">
        <v>10475</v>
      </c>
      <c r="I26" s="13">
        <v>2129</v>
      </c>
      <c r="J26" s="13">
        <v>11594</v>
      </c>
      <c r="K26" s="11">
        <f t="shared" si="4"/>
        <v>146821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813</v>
      </c>
      <c r="I27" s="11">
        <v>0</v>
      </c>
      <c r="J27" s="11">
        <v>0</v>
      </c>
      <c r="K27" s="11">
        <f t="shared" si="4"/>
        <v>813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30986.38</v>
      </c>
      <c r="I35" s="19">
        <v>0</v>
      </c>
      <c r="J35" s="19">
        <v>0</v>
      </c>
      <c r="K35" s="23">
        <f>SUM(B35:J35)</f>
        <v>30986.38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498367.25</v>
      </c>
      <c r="C47" s="22">
        <f aca="true" t="shared" si="12" ref="C47:H47">+C48+C57</f>
        <v>797738.29</v>
      </c>
      <c r="D47" s="22">
        <f t="shared" si="12"/>
        <v>914904.23</v>
      </c>
      <c r="E47" s="22">
        <f t="shared" si="12"/>
        <v>458012.48</v>
      </c>
      <c r="F47" s="22">
        <f t="shared" si="12"/>
        <v>746011.13</v>
      </c>
      <c r="G47" s="22">
        <f t="shared" si="12"/>
        <v>1061503.13</v>
      </c>
      <c r="H47" s="22">
        <f t="shared" si="12"/>
        <v>458309.93999999994</v>
      </c>
      <c r="I47" s="22">
        <f>+I48+I57</f>
        <v>136732.81</v>
      </c>
      <c r="J47" s="22">
        <f>+J48+J57</f>
        <v>370495.11</v>
      </c>
      <c r="K47" s="22">
        <f>SUM(B47:J47)</f>
        <v>5442074.369999999</v>
      </c>
    </row>
    <row r="48" spans="1:11" ht="17.25" customHeight="1">
      <c r="A48" s="16" t="s">
        <v>108</v>
      </c>
      <c r="B48" s="23">
        <f>SUM(B49:B56)</f>
        <v>480749.75</v>
      </c>
      <c r="C48" s="23">
        <f aca="true" t="shared" si="13" ref="C48:J48">SUM(C49:C56)</f>
        <v>772790.23</v>
      </c>
      <c r="D48" s="23">
        <f t="shared" si="13"/>
        <v>889690.72</v>
      </c>
      <c r="E48" s="23">
        <f t="shared" si="13"/>
        <v>435110.45</v>
      </c>
      <c r="F48" s="23">
        <f t="shared" si="13"/>
        <v>722811.13</v>
      </c>
      <c r="G48" s="23">
        <f t="shared" si="13"/>
        <v>1031951.6399999999</v>
      </c>
      <c r="H48" s="23">
        <f t="shared" si="13"/>
        <v>438051.37999999995</v>
      </c>
      <c r="I48" s="23">
        <f t="shared" si="13"/>
        <v>136732.81</v>
      </c>
      <c r="J48" s="23">
        <f t="shared" si="13"/>
        <v>356636.6</v>
      </c>
      <c r="K48" s="23">
        <f aca="true" t="shared" si="14" ref="K48:K57">SUM(B48:J48)</f>
        <v>5264524.709999999</v>
      </c>
    </row>
    <row r="49" spans="1:11" ht="17.25" customHeight="1">
      <c r="A49" s="34" t="s">
        <v>43</v>
      </c>
      <c r="B49" s="23">
        <f aca="true" t="shared" si="15" ref="B49:H49">ROUND(B30*B7,2)</f>
        <v>477459.37</v>
      </c>
      <c r="C49" s="23">
        <f t="shared" si="15"/>
        <v>766489.11</v>
      </c>
      <c r="D49" s="23">
        <f t="shared" si="15"/>
        <v>884532.63</v>
      </c>
      <c r="E49" s="23">
        <f t="shared" si="15"/>
        <v>432311.37</v>
      </c>
      <c r="F49" s="23">
        <f t="shared" si="15"/>
        <v>718643.53</v>
      </c>
      <c r="G49" s="23">
        <f t="shared" si="15"/>
        <v>1026085.59</v>
      </c>
      <c r="H49" s="23">
        <f t="shared" si="15"/>
        <v>403983.36</v>
      </c>
      <c r="I49" s="23">
        <f>ROUND(I30*I7,2)</f>
        <v>135667.09</v>
      </c>
      <c r="J49" s="23">
        <f>ROUND(J30*J7,2)</f>
        <v>354419.56</v>
      </c>
      <c r="K49" s="23">
        <f t="shared" si="14"/>
        <v>5199591.609999999</v>
      </c>
    </row>
    <row r="50" spans="1:11" ht="17.25" customHeight="1">
      <c r="A50" s="34" t="s">
        <v>44</v>
      </c>
      <c r="B50" s="19">
        <v>0</v>
      </c>
      <c r="C50" s="23">
        <f>ROUND(C31*C7,2)</f>
        <v>1703.73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1703.73</v>
      </c>
    </row>
    <row r="51" spans="1:11" ht="17.25" customHeight="1">
      <c r="A51" s="64" t="s">
        <v>104</v>
      </c>
      <c r="B51" s="65">
        <f aca="true" t="shared" si="16" ref="B51:H51">ROUND(B32*B7,2)</f>
        <v>-801.3</v>
      </c>
      <c r="C51" s="65">
        <f t="shared" si="16"/>
        <v>-1176.33</v>
      </c>
      <c r="D51" s="65">
        <f t="shared" si="16"/>
        <v>-1227.67</v>
      </c>
      <c r="E51" s="65">
        <f t="shared" si="16"/>
        <v>-646.32</v>
      </c>
      <c r="F51" s="65">
        <f t="shared" si="16"/>
        <v>-1113.92</v>
      </c>
      <c r="G51" s="65">
        <f t="shared" si="16"/>
        <v>-1564.03</v>
      </c>
      <c r="H51" s="65">
        <f t="shared" si="16"/>
        <v>-633.4</v>
      </c>
      <c r="I51" s="19">
        <v>0</v>
      </c>
      <c r="J51" s="19">
        <v>0</v>
      </c>
      <c r="K51" s="65">
        <f>SUM(B51:J51)</f>
        <v>-7162.97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30986.38</v>
      </c>
      <c r="I53" s="31">
        <f>+I35</f>
        <v>0</v>
      </c>
      <c r="J53" s="31">
        <f>+J35</f>
        <v>0</v>
      </c>
      <c r="K53" s="23">
        <f t="shared" si="14"/>
        <v>30986.38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17617.5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177549.66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-63096</v>
      </c>
      <c r="C61" s="35">
        <f t="shared" si="17"/>
        <v>-103753.99</v>
      </c>
      <c r="D61" s="35">
        <f t="shared" si="17"/>
        <v>-89349.73</v>
      </c>
      <c r="E61" s="35">
        <f t="shared" si="17"/>
        <v>-55864</v>
      </c>
      <c r="F61" s="35">
        <f t="shared" si="17"/>
        <v>-73181.33</v>
      </c>
      <c r="G61" s="35">
        <f t="shared" si="17"/>
        <v>-99566.4</v>
      </c>
      <c r="H61" s="35">
        <f t="shared" si="17"/>
        <v>-63816</v>
      </c>
      <c r="I61" s="35">
        <f t="shared" si="17"/>
        <v>-14060.57</v>
      </c>
      <c r="J61" s="35">
        <f t="shared" si="17"/>
        <v>-40844</v>
      </c>
      <c r="K61" s="35">
        <f>SUM(B61:J61)</f>
        <v>-603532.0199999999</v>
      </c>
    </row>
    <row r="62" spans="1:11" ht="18.75" customHeight="1">
      <c r="A62" s="16" t="s">
        <v>74</v>
      </c>
      <c r="B62" s="35">
        <f aca="true" t="shared" si="18" ref="B62:J62">B63+B64+B65+B66+B67+B68</f>
        <v>-62096</v>
      </c>
      <c r="C62" s="35">
        <f t="shared" si="18"/>
        <v>-102708</v>
      </c>
      <c r="D62" s="35">
        <f t="shared" si="18"/>
        <v>-88240</v>
      </c>
      <c r="E62" s="35">
        <f t="shared" si="18"/>
        <v>-54864</v>
      </c>
      <c r="F62" s="35">
        <f t="shared" si="18"/>
        <v>-70788</v>
      </c>
      <c r="G62" s="35">
        <f t="shared" si="18"/>
        <v>-96560</v>
      </c>
      <c r="H62" s="35">
        <f t="shared" si="18"/>
        <v>-63816</v>
      </c>
      <c r="I62" s="35">
        <f t="shared" si="18"/>
        <v>-11588</v>
      </c>
      <c r="J62" s="35">
        <f t="shared" si="18"/>
        <v>-40844</v>
      </c>
      <c r="K62" s="35">
        <f aca="true" t="shared" si="19" ref="K62:K91">SUM(B62:J62)</f>
        <v>-591504</v>
      </c>
    </row>
    <row r="63" spans="1:11" ht="18.75" customHeight="1">
      <c r="A63" s="12" t="s">
        <v>75</v>
      </c>
      <c r="B63" s="35">
        <f>-ROUND(B9*$D$3,2)</f>
        <v>-62096</v>
      </c>
      <c r="C63" s="35">
        <f aca="true" t="shared" si="20" ref="C63:J63">-ROUND(C9*$D$3,2)</f>
        <v>-102708</v>
      </c>
      <c r="D63" s="35">
        <f t="shared" si="20"/>
        <v>-88240</v>
      </c>
      <c r="E63" s="35">
        <f t="shared" si="20"/>
        <v>-54864</v>
      </c>
      <c r="F63" s="35">
        <f t="shared" si="20"/>
        <v>-70788</v>
      </c>
      <c r="G63" s="35">
        <f t="shared" si="20"/>
        <v>-96560</v>
      </c>
      <c r="H63" s="35">
        <f t="shared" si="20"/>
        <v>-63816</v>
      </c>
      <c r="I63" s="35">
        <f t="shared" si="20"/>
        <v>-11588</v>
      </c>
      <c r="J63" s="35">
        <f t="shared" si="20"/>
        <v>-40844</v>
      </c>
      <c r="K63" s="35">
        <f t="shared" si="19"/>
        <v>-591504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-1045.99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-12028.02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435271.25</v>
      </c>
      <c r="C106" s="24">
        <f t="shared" si="22"/>
        <v>693984.3</v>
      </c>
      <c r="D106" s="24">
        <f t="shared" si="22"/>
        <v>825554.5</v>
      </c>
      <c r="E106" s="24">
        <f t="shared" si="22"/>
        <v>402148.48</v>
      </c>
      <c r="F106" s="24">
        <f t="shared" si="22"/>
        <v>672829.8</v>
      </c>
      <c r="G106" s="24">
        <f t="shared" si="22"/>
        <v>961936.7299999999</v>
      </c>
      <c r="H106" s="24">
        <f t="shared" si="22"/>
        <v>394493.93999999994</v>
      </c>
      <c r="I106" s="24">
        <f>+I107+I108</f>
        <v>122672.23999999999</v>
      </c>
      <c r="J106" s="24">
        <f>+J107+J108</f>
        <v>329651.11</v>
      </c>
      <c r="K106" s="46">
        <f>SUM(B106:J106)</f>
        <v>4838542.350000001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417653.75</v>
      </c>
      <c r="C107" s="24">
        <f t="shared" si="23"/>
        <v>669036.24</v>
      </c>
      <c r="D107" s="24">
        <f t="shared" si="23"/>
        <v>800340.99</v>
      </c>
      <c r="E107" s="24">
        <f t="shared" si="23"/>
        <v>379246.45</v>
      </c>
      <c r="F107" s="24">
        <f t="shared" si="23"/>
        <v>649629.8</v>
      </c>
      <c r="G107" s="24">
        <f t="shared" si="23"/>
        <v>932385.2399999999</v>
      </c>
      <c r="H107" s="24">
        <f t="shared" si="23"/>
        <v>374235.37999999995</v>
      </c>
      <c r="I107" s="24">
        <f t="shared" si="23"/>
        <v>122672.23999999999</v>
      </c>
      <c r="J107" s="24">
        <f t="shared" si="23"/>
        <v>315792.6</v>
      </c>
      <c r="K107" s="46">
        <f>SUM(B107:J107)</f>
        <v>4660992.69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17617.5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177549.66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4838542.370000001</v>
      </c>
      <c r="L114" s="52"/>
    </row>
    <row r="115" spans="1:11" ht="18.75" customHeight="1">
      <c r="A115" s="26" t="s">
        <v>70</v>
      </c>
      <c r="B115" s="27">
        <v>52299.89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52299.89</v>
      </c>
    </row>
    <row r="116" spans="1:11" ht="18.75" customHeight="1">
      <c r="A116" s="26" t="s">
        <v>71</v>
      </c>
      <c r="B116" s="27">
        <v>382971.37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382971.37</v>
      </c>
    </row>
    <row r="117" spans="1:11" ht="18.75" customHeight="1">
      <c r="A117" s="26" t="s">
        <v>72</v>
      </c>
      <c r="B117" s="38">
        <v>0</v>
      </c>
      <c r="C117" s="27">
        <f>+C106</f>
        <v>693984.3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693984.3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769530.19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769530.19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56024.32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56024.32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398127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398127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4021.48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4021.48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126661.41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126661.41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240028.51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240028.51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40116.48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40116.48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266023.4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266023.4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282011</v>
      </c>
      <c r="H126" s="38">
        <v>0</v>
      </c>
      <c r="I126" s="38">
        <v>0</v>
      </c>
      <c r="J126" s="38">
        <v>0</v>
      </c>
      <c r="K126" s="39">
        <f t="shared" si="25"/>
        <v>282011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29044.75</v>
      </c>
      <c r="H127" s="38">
        <v>0</v>
      </c>
      <c r="I127" s="38">
        <v>0</v>
      </c>
      <c r="J127" s="38">
        <v>0</v>
      </c>
      <c r="K127" s="39">
        <f t="shared" si="25"/>
        <v>29044.75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134890.44</v>
      </c>
      <c r="H128" s="38">
        <v>0</v>
      </c>
      <c r="I128" s="38">
        <v>0</v>
      </c>
      <c r="J128" s="38">
        <v>0</v>
      </c>
      <c r="K128" s="39">
        <f t="shared" si="25"/>
        <v>134890.44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126530.55</v>
      </c>
      <c r="H129" s="38">
        <v>0</v>
      </c>
      <c r="I129" s="38">
        <v>0</v>
      </c>
      <c r="J129" s="38">
        <v>0</v>
      </c>
      <c r="K129" s="39">
        <f t="shared" si="25"/>
        <v>126530.55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389459.99</v>
      </c>
      <c r="H130" s="38">
        <v>0</v>
      </c>
      <c r="I130" s="38">
        <v>0</v>
      </c>
      <c r="J130" s="38">
        <v>0</v>
      </c>
      <c r="K130" s="39">
        <f t="shared" si="25"/>
        <v>389459.99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137627.66</v>
      </c>
      <c r="I131" s="38">
        <v>0</v>
      </c>
      <c r="J131" s="38">
        <v>0</v>
      </c>
      <c r="K131" s="39">
        <f t="shared" si="25"/>
        <v>137627.66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256866.28</v>
      </c>
      <c r="I132" s="38">
        <v>0</v>
      </c>
      <c r="J132" s="38">
        <v>0</v>
      </c>
      <c r="K132" s="39">
        <f t="shared" si="25"/>
        <v>256866.28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122672.24</v>
      </c>
      <c r="J133" s="38"/>
      <c r="K133" s="39">
        <f t="shared" si="25"/>
        <v>122672.24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329651.11</v>
      </c>
      <c r="K134" s="42">
        <f t="shared" si="25"/>
        <v>329651.11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2018-04-13T17:45:48Z</dcterms:modified>
  <cp:category/>
  <cp:version/>
  <cp:contentType/>
  <cp:contentStatus/>
</cp:coreProperties>
</file>