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<sst xmlns="http://schemas.openxmlformats.org/spreadsheetml/2006/main" count="138" uniqueCount="138">
  <si>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</si>
  <si>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</si>
  <si>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</si>
  <si>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</si>
  <si>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</si>
  <si>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</si>
  <si>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</si>
  <si>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</si>
  <si>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</si>
  <si>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</si>
  <si>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</si>
  <si>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</si>
  <si>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</si>
  <si>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</si>
  <si>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</si>
  <si>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</si>
  <si>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</si>
  <si>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</si>
  <si>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</si>
  <si>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</si>
  <si>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</si>
  <si>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</si>
  <si>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</si>
  <si>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</si>
  <si>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</si>
  <si>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</si>
  <si>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</si>
  <si>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</si>
  <si>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</si>
  <si>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</si>
  <si>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</si>
  <si>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</si>
  <si>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</si>
  <si>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</si>
  <si>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</si>
  <si>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</si>
  <si>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</si>
  <si>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</si>
  <si>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</si>
  <si>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</si>
  <si>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</si>
  <si>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</si>
  <si>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</si>
  <si>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</si>
  <si>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</si>
  <si>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</si>
  <si>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</si>
  <si>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</si>
  <si>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</si>
  <si>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</si>
  <si>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</si>
  <si>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</si>
  <si>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</si>
  <si>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</si>
  <si>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</si>
  <si>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</si>
  <si>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</si>
  <si>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</si>
  <si>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</si>
  <si>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</si>
  <si>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</si>
  <si>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</si>
  <si>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</si>
  <si>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</si>
  <si>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</si>
  <si>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</si>
  <si>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</si>
  <si>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</si>
  <si>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</si>
  <si>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</si>
  <si>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</si>
  <si>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</si>
  <si>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</si>
  <si>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</si>
  <si>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</si>
  <si>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</si>
  <si>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</si>
  <si>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</si>
  <si>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</si>
  <si>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</si>
  <si>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</si>
  <si>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</si>
  <si>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</si>
  <si>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</si>
  <si>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</si>
  <si>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</si>
  <si>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</si>
  <si>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</si>
  <si>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</si>
  <si>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</si>
  <si>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</si>
  <si>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</si>
  <si>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</si>
  <si>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</si>
  <si>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</si>
  <si>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</si>
  <si>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</si>
  <si>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</si>
  <si>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</si>
  <si>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</si>
  <si>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</si>
  <si>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</si>
  <si>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</si>
  <si>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</si>
  <si>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</si>
  <si>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</si>
  <si>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</si>
  <si>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</si>
  <si>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</si>
  <si>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</si>
  <si>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</si>
  <si>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</si>
  <si>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</si>
  <si>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</si>
  <si>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</si>
  <si>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</si>
  <si>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</si>
  <si>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</si>
  <si>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</si>
  <si>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</si>
  <si>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</si>
  <si>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</si>
  <si>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</si>
  <si>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</si>
  <si>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</si>
  <si>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</si>
  <si>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</si>
  <si>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</si>
  <si>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</si>
  <si>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</si>
  <si>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</si>
  <si>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</si>
  <si>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</si>
  <si>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</si>
  <si>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</si>
  <si>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</si>
  <si>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</si>
  <si>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07/04/18 - VENCIMENTO 13/04/18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</si>
</sst>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342520</v>
      </c>
      <c r="C7" s="9">
        <f t="shared" si="0"/>
        <v>444886</v>
      </c>
      <c r="D7" s="9">
        <f t="shared" si="0"/>
        <v>489227</v>
      </c>
      <c r="E7" s="9">
        <f t="shared" si="0"/>
        <v>280680</v>
      </c>
      <c r="F7" s="9">
        <f t="shared" si="0"/>
        <v>423407</v>
      </c>
      <c r="G7" s="9">
        <f t="shared" si="0"/>
        <v>679434</v>
      </c>
      <c r="H7" s="9">
        <f t="shared" si="0"/>
        <v>273175</v>
      </c>
      <c r="I7" s="9">
        <f t="shared" si="0"/>
        <v>62664</v>
      </c>
      <c r="J7" s="9">
        <f t="shared" si="0"/>
        <v>204309</v>
      </c>
      <c r="K7" s="9">
        <f t="shared" si="0"/>
        <v>3200302</v>
      </c>
      <c r="L7" s="50"/>
    </row>
    <row r="8" spans="1:11" ht="17.25" customHeight="1">
      <c r="A8" s="10" t="s">
        <v>97</v>
      </c>
      <c r="B8" s="11">
        <f>B9+B12+B16</f>
        <v>168394</v>
      </c>
      <c r="C8" s="11">
        <f aca="true" t="shared" si="1" ref="C8:J8">C9+C12+C16</f>
        <v>227731</v>
      </c>
      <c r="D8" s="11">
        <f t="shared" si="1"/>
        <v>234544</v>
      </c>
      <c r="E8" s="11">
        <f t="shared" si="1"/>
        <v>143567</v>
      </c>
      <c r="F8" s="11">
        <f t="shared" si="1"/>
        <v>200925</v>
      </c>
      <c r="G8" s="11">
        <f t="shared" si="1"/>
        <v>325194</v>
      </c>
      <c r="H8" s="11">
        <f t="shared" si="1"/>
        <v>149128</v>
      </c>
      <c r="I8" s="11">
        <f t="shared" si="1"/>
        <v>28692</v>
      </c>
      <c r="J8" s="11">
        <f t="shared" si="1"/>
        <v>97883</v>
      </c>
      <c r="K8" s="11">
        <f>SUM(B8:J8)</f>
        <v>1576058</v>
      </c>
    </row>
    <row r="9" spans="1:11" ht="17.25" customHeight="1">
      <c r="A9" s="15" t="s">
        <v>16</v>
      </c>
      <c r="B9" s="13">
        <f>+B10+B11</f>
        <v>28676</v>
      </c>
      <c r="C9" s="13">
        <f aca="true" t="shared" si="2" ref="C9:J9">+C10+C11</f>
        <v>42351</v>
      </c>
      <c r="D9" s="13">
        <f t="shared" si="2"/>
        <v>38060</v>
      </c>
      <c r="E9" s="13">
        <f t="shared" si="2"/>
        <v>25159</v>
      </c>
      <c r="F9" s="13">
        <f t="shared" si="2"/>
        <v>27816</v>
      </c>
      <c r="G9" s="13">
        <f t="shared" si="2"/>
        <v>35017</v>
      </c>
      <c r="H9" s="13">
        <f t="shared" si="2"/>
        <v>28976</v>
      </c>
      <c r="I9" s="13">
        <f t="shared" si="2"/>
        <v>5871</v>
      </c>
      <c r="J9" s="13">
        <f t="shared" si="2"/>
        <v>15330</v>
      </c>
      <c r="K9" s="11">
        <f>SUM(B9:J9)</f>
        <v>247256</v>
      </c>
    </row>
    <row r="10" spans="1:11" ht="17.25" customHeight="1">
      <c r="A10" s="29" t="s">
        <v>17</v>
      </c>
      <c r="B10" s="13">
        <v>28676</v>
      </c>
      <c r="C10" s="13">
        <v>42351</v>
      </c>
      <c r="D10" s="13">
        <v>38060</v>
      </c>
      <c r="E10" s="13">
        <v>25159</v>
      </c>
      <c r="F10" s="13">
        <v>27816</v>
      </c>
      <c r="G10" s="13">
        <v>35017</v>
      </c>
      <c r="H10" s="13">
        <v>28976</v>
      </c>
      <c r="I10" s="13">
        <v>5871</v>
      </c>
      <c r="J10" s="13">
        <v>15330</v>
      </c>
      <c r="K10" s="11">
        <f>SUM(B10:J10)</f>
        <v>247256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131243</v>
      </c>
      <c r="C12" s="17">
        <f t="shared" si="3"/>
        <v>173762</v>
      </c>
      <c r="D12" s="17">
        <f t="shared" si="3"/>
        <v>184874</v>
      </c>
      <c r="E12" s="17">
        <f t="shared" si="3"/>
        <v>111391</v>
      </c>
      <c r="F12" s="17">
        <f t="shared" si="3"/>
        <v>160471</v>
      </c>
      <c r="G12" s="17">
        <f t="shared" si="3"/>
        <v>269802</v>
      </c>
      <c r="H12" s="17">
        <f t="shared" si="3"/>
        <v>113123</v>
      </c>
      <c r="I12" s="17">
        <f t="shared" si="3"/>
        <v>21129</v>
      </c>
      <c r="J12" s="17">
        <f t="shared" si="3"/>
        <v>77797</v>
      </c>
      <c r="K12" s="11">
        <f aca="true" t="shared" si="4" ref="K12:K27">SUM(B12:J12)</f>
        <v>1243592</v>
      </c>
    </row>
    <row r="13" spans="1:13" ht="17.25" customHeight="1">
      <c r="A13" s="14" t="s">
        <v>19</v>
      </c>
      <c r="B13" s="13">
        <v>62814</v>
      </c>
      <c r="C13" s="13">
        <v>88526</v>
      </c>
      <c r="D13" s="13">
        <v>97056</v>
      </c>
      <c r="E13" s="13">
        <v>56364</v>
      </c>
      <c r="F13" s="13">
        <v>77650</v>
      </c>
      <c r="G13" s="13">
        <v>120510</v>
      </c>
      <c r="H13" s="13">
        <v>49696</v>
      </c>
      <c r="I13" s="13">
        <v>11694</v>
      </c>
      <c r="J13" s="13">
        <v>40071</v>
      </c>
      <c r="K13" s="11">
        <f t="shared" si="4"/>
        <v>604381</v>
      </c>
      <c r="L13" s="50"/>
      <c r="M13" s="51"/>
    </row>
    <row r="14" spans="1:12" ht="17.25" customHeight="1">
      <c r="A14" s="14" t="s">
        <v>20</v>
      </c>
      <c r="B14" s="13">
        <v>64112</v>
      </c>
      <c r="C14" s="13">
        <v>78668</v>
      </c>
      <c r="D14" s="13">
        <v>82995</v>
      </c>
      <c r="E14" s="13">
        <v>50889</v>
      </c>
      <c r="F14" s="13">
        <v>78399</v>
      </c>
      <c r="G14" s="13">
        <v>142948</v>
      </c>
      <c r="H14" s="13">
        <v>57386</v>
      </c>
      <c r="I14" s="13">
        <v>8526</v>
      </c>
      <c r="J14" s="13">
        <v>36072</v>
      </c>
      <c r="K14" s="11">
        <f t="shared" si="4"/>
        <v>599995</v>
      </c>
      <c r="L14" s="50"/>
    </row>
    <row r="15" spans="1:11" ht="17.25" customHeight="1">
      <c r="A15" s="14" t="s">
        <v>21</v>
      </c>
      <c r="B15" s="13">
        <v>4317</v>
      </c>
      <c r="C15" s="13">
        <v>6568</v>
      </c>
      <c r="D15" s="13">
        <v>4823</v>
      </c>
      <c r="E15" s="13">
        <v>4138</v>
      </c>
      <c r="F15" s="13">
        <v>4422</v>
      </c>
      <c r="G15" s="13">
        <v>6344</v>
      </c>
      <c r="H15" s="13">
        <v>6041</v>
      </c>
      <c r="I15" s="13">
        <v>909</v>
      </c>
      <c r="J15" s="13">
        <v>1654</v>
      </c>
      <c r="K15" s="11">
        <f t="shared" si="4"/>
        <v>39216</v>
      </c>
    </row>
    <row r="16" spans="1:11" ht="17.25" customHeight="1">
      <c r="A16" s="15" t="s">
        <v>93</v>
      </c>
      <c r="B16" s="13">
        <f>B17+B18+B19</f>
        <v>8475</v>
      </c>
      <c r="C16" s="13">
        <f aca="true" t="shared" si="5" ref="C16:J16">C17+C18+C19</f>
        <v>11618</v>
      </c>
      <c r="D16" s="13">
        <f t="shared" si="5"/>
        <v>11610</v>
      </c>
      <c r="E16" s="13">
        <f t="shared" si="5"/>
        <v>7017</v>
      </c>
      <c r="F16" s="13">
        <f t="shared" si="5"/>
        <v>12638</v>
      </c>
      <c r="G16" s="13">
        <f t="shared" si="5"/>
        <v>20375</v>
      </c>
      <c r="H16" s="13">
        <f t="shared" si="5"/>
        <v>7029</v>
      </c>
      <c r="I16" s="13">
        <f t="shared" si="5"/>
        <v>1692</v>
      </c>
      <c r="J16" s="13">
        <f t="shared" si="5"/>
        <v>4756</v>
      </c>
      <c r="K16" s="11">
        <f t="shared" si="4"/>
        <v>85210</v>
      </c>
    </row>
    <row r="17" spans="1:11" ht="17.25" customHeight="1">
      <c r="A17" s="14" t="s">
        <v>94</v>
      </c>
      <c r="B17" s="13">
        <v>8389</v>
      </c>
      <c r="C17" s="13">
        <v>11536</v>
      </c>
      <c r="D17" s="13">
        <v>11539</v>
      </c>
      <c r="E17" s="13">
        <v>6951</v>
      </c>
      <c r="F17" s="13">
        <v>12506</v>
      </c>
      <c r="G17" s="13">
        <v>20158</v>
      </c>
      <c r="H17" s="13">
        <v>6958</v>
      </c>
      <c r="I17" s="13">
        <v>1681</v>
      </c>
      <c r="J17" s="13">
        <v>4724</v>
      </c>
      <c r="K17" s="11">
        <f t="shared" si="4"/>
        <v>84442</v>
      </c>
    </row>
    <row r="18" spans="1:11" ht="17.25" customHeight="1">
      <c r="A18" s="14" t="s">
        <v>95</v>
      </c>
      <c r="B18" s="13">
        <v>69</v>
      </c>
      <c r="C18" s="13">
        <v>75</v>
      </c>
      <c r="D18" s="13">
        <v>64</v>
      </c>
      <c r="E18" s="13">
        <v>62</v>
      </c>
      <c r="F18" s="13">
        <v>119</v>
      </c>
      <c r="G18" s="13">
        <v>206</v>
      </c>
      <c r="H18" s="13">
        <v>64</v>
      </c>
      <c r="I18" s="13">
        <v>9</v>
      </c>
      <c r="J18" s="13">
        <v>29</v>
      </c>
      <c r="K18" s="11">
        <f t="shared" si="4"/>
        <v>697</v>
      </c>
    </row>
    <row r="19" spans="1:11" ht="17.25" customHeight="1">
      <c r="A19" s="14" t="s">
        <v>96</v>
      </c>
      <c r="B19" s="13">
        <v>17</v>
      </c>
      <c r="C19" s="13">
        <v>7</v>
      </c>
      <c r="D19" s="13">
        <v>7</v>
      </c>
      <c r="E19" s="13">
        <v>4</v>
      </c>
      <c r="F19" s="13">
        <v>13</v>
      </c>
      <c r="G19" s="13">
        <v>11</v>
      </c>
      <c r="H19" s="13">
        <v>7</v>
      </c>
      <c r="I19" s="13">
        <v>2</v>
      </c>
      <c r="J19" s="13">
        <v>3</v>
      </c>
      <c r="K19" s="11">
        <f t="shared" si="4"/>
        <v>71</v>
      </c>
    </row>
    <row r="20" spans="1:11" ht="17.25" customHeight="1">
      <c r="A20" s="16" t="s">
        <v>22</v>
      </c>
      <c r="B20" s="11">
        <f>+B21+B22+B23</f>
        <v>96195</v>
      </c>
      <c r="C20" s="11">
        <f aca="true" t="shared" si="6" ref="C20:J20">+C21+C22+C23</f>
        <v>109331</v>
      </c>
      <c r="D20" s="11">
        <f t="shared" si="6"/>
        <v>134079</v>
      </c>
      <c r="E20" s="11">
        <f t="shared" si="6"/>
        <v>70747</v>
      </c>
      <c r="F20" s="11">
        <f t="shared" si="6"/>
        <v>131496</v>
      </c>
      <c r="G20" s="11">
        <f t="shared" si="6"/>
        <v>234328</v>
      </c>
      <c r="H20" s="11">
        <f t="shared" si="6"/>
        <v>68698</v>
      </c>
      <c r="I20" s="11">
        <f t="shared" si="6"/>
        <v>17198</v>
      </c>
      <c r="J20" s="11">
        <f t="shared" si="6"/>
        <v>52574</v>
      </c>
      <c r="K20" s="11">
        <f t="shared" si="4"/>
        <v>914646</v>
      </c>
    </row>
    <row r="21" spans="1:12" ht="17.25" customHeight="1">
      <c r="A21" s="12" t="s">
        <v>23</v>
      </c>
      <c r="B21" s="13">
        <v>49560</v>
      </c>
      <c r="C21" s="13">
        <v>61950</v>
      </c>
      <c r="D21" s="13">
        <v>76813</v>
      </c>
      <c r="E21" s="13">
        <v>39820</v>
      </c>
      <c r="F21" s="13">
        <v>68532</v>
      </c>
      <c r="G21" s="13">
        <v>109738</v>
      </c>
      <c r="H21" s="13">
        <v>35136</v>
      </c>
      <c r="I21" s="13">
        <v>10457</v>
      </c>
      <c r="J21" s="13">
        <v>29216</v>
      </c>
      <c r="K21" s="11">
        <f t="shared" si="4"/>
        <v>481222</v>
      </c>
      <c r="L21" s="50"/>
    </row>
    <row r="22" spans="1:12" ht="17.25" customHeight="1">
      <c r="A22" s="12" t="s">
        <v>24</v>
      </c>
      <c r="B22" s="13">
        <v>44652</v>
      </c>
      <c r="C22" s="13">
        <v>44958</v>
      </c>
      <c r="D22" s="13">
        <v>54990</v>
      </c>
      <c r="E22" s="13">
        <v>29516</v>
      </c>
      <c r="F22" s="13">
        <v>60723</v>
      </c>
      <c r="G22" s="13">
        <v>121140</v>
      </c>
      <c r="H22" s="13">
        <v>31703</v>
      </c>
      <c r="I22" s="13">
        <v>6359</v>
      </c>
      <c r="J22" s="13">
        <v>22575</v>
      </c>
      <c r="K22" s="11">
        <f t="shared" si="4"/>
        <v>416616</v>
      </c>
      <c r="L22" s="50"/>
    </row>
    <row r="23" spans="1:11" ht="17.25" customHeight="1">
      <c r="A23" s="12" t="s">
        <v>25</v>
      </c>
      <c r="B23" s="13">
        <v>1983</v>
      </c>
      <c r="C23" s="13">
        <v>2423</v>
      </c>
      <c r="D23" s="13">
        <v>2276</v>
      </c>
      <c r="E23" s="13">
        <v>1411</v>
      </c>
      <c r="F23" s="13">
        <v>2241</v>
      </c>
      <c r="G23" s="13">
        <v>3450</v>
      </c>
      <c r="H23" s="13">
        <v>1859</v>
      </c>
      <c r="I23" s="13">
        <v>382</v>
      </c>
      <c r="J23" s="13">
        <v>783</v>
      </c>
      <c r="K23" s="11">
        <f t="shared" si="4"/>
        <v>16808</v>
      </c>
    </row>
    <row r="24" spans="1:11" ht="17.25" customHeight="1">
      <c r="A24" s="16" t="s">
        <v>26</v>
      </c>
      <c r="B24" s="13">
        <f>+B25+B26</f>
        <v>77931</v>
      </c>
      <c r="C24" s="13">
        <f aca="true" t="shared" si="7" ref="C24:J24">+C25+C26</f>
        <v>107824</v>
      </c>
      <c r="D24" s="13">
        <f t="shared" si="7"/>
        <v>120604</v>
      </c>
      <c r="E24" s="13">
        <f t="shared" si="7"/>
        <v>66366</v>
      </c>
      <c r="F24" s="13">
        <f t="shared" si="7"/>
        <v>90986</v>
      </c>
      <c r="G24" s="13">
        <f t="shared" si="7"/>
        <v>119912</v>
      </c>
      <c r="H24" s="13">
        <f t="shared" si="7"/>
        <v>52206</v>
      </c>
      <c r="I24" s="13">
        <f t="shared" si="7"/>
        <v>16774</v>
      </c>
      <c r="J24" s="13">
        <f t="shared" si="7"/>
        <v>53852</v>
      </c>
      <c r="K24" s="11">
        <f t="shared" si="4"/>
        <v>706455</v>
      </c>
    </row>
    <row r="25" spans="1:12" ht="17.25" customHeight="1">
      <c r="A25" s="12" t="s">
        <v>115</v>
      </c>
      <c r="B25" s="13">
        <v>43816</v>
      </c>
      <c r="C25" s="13">
        <v>63476</v>
      </c>
      <c r="D25" s="13">
        <v>75273</v>
      </c>
      <c r="E25" s="13">
        <v>42259</v>
      </c>
      <c r="F25" s="13">
        <v>52054</v>
      </c>
      <c r="G25" s="13">
        <v>66159</v>
      </c>
      <c r="H25" s="13">
        <v>30519</v>
      </c>
      <c r="I25" s="13">
        <v>11736</v>
      </c>
      <c r="J25" s="13">
        <v>32877</v>
      </c>
      <c r="K25" s="11">
        <f t="shared" si="4"/>
        <v>418169</v>
      </c>
      <c r="L25" s="50"/>
    </row>
    <row r="26" spans="1:12" ht="17.25" customHeight="1">
      <c r="A26" s="12" t="s">
        <v>116</v>
      </c>
      <c r="B26" s="13">
        <v>34115</v>
      </c>
      <c r="C26" s="13">
        <v>44348</v>
      </c>
      <c r="D26" s="13">
        <v>45331</v>
      </c>
      <c r="E26" s="13">
        <v>24107</v>
      </c>
      <c r="F26" s="13">
        <v>38932</v>
      </c>
      <c r="G26" s="13">
        <v>53753</v>
      </c>
      <c r="H26" s="13">
        <v>21687</v>
      </c>
      <c r="I26" s="13">
        <v>5038</v>
      </c>
      <c r="J26" s="13">
        <v>20975</v>
      </c>
      <c r="K26" s="11">
        <f t="shared" si="4"/>
        <v>288286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3143</v>
      </c>
      <c r="I27" s="11">
        <v>0</v>
      </c>
      <c r="J27" s="11">
        <v>0</v>
      </c>
      <c r="K27" s="11">
        <f t="shared" si="4"/>
        <v>3143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24150.39</v>
      </c>
      <c r="I35" s="19">
        <v>0</v>
      </c>
      <c r="J35" s="19">
        <v>0</v>
      </c>
      <c r="K35" s="23">
        <f>SUM(B35:J35)</f>
        <v>24150.39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999706.53</v>
      </c>
      <c r="C47" s="22">
        <f aca="true" t="shared" si="12" ref="C47:H47">+C48+C57</f>
        <v>1452131.1600000001</v>
      </c>
      <c r="D47" s="22">
        <f t="shared" si="12"/>
        <v>1791593.4000000001</v>
      </c>
      <c r="E47" s="22">
        <f t="shared" si="12"/>
        <v>885009.17</v>
      </c>
      <c r="F47" s="22">
        <f t="shared" si="12"/>
        <v>1310346.22</v>
      </c>
      <c r="G47" s="22">
        <f t="shared" si="12"/>
        <v>1772731.61</v>
      </c>
      <c r="H47" s="22">
        <f t="shared" si="12"/>
        <v>848335.5100000001</v>
      </c>
      <c r="I47" s="22">
        <f>+I48+I57</f>
        <v>305199.18</v>
      </c>
      <c r="J47" s="22">
        <f>+J48+J57</f>
        <v>646532.26</v>
      </c>
      <c r="K47" s="22">
        <f>SUM(B47:J47)</f>
        <v>10011585.040000001</v>
      </c>
    </row>
    <row r="48" spans="1:11" ht="17.25" customHeight="1">
      <c r="A48" s="16" t="s">
        <v>108</v>
      </c>
      <c r="B48" s="23">
        <f>SUM(B49:B56)</f>
        <v>982089.03</v>
      </c>
      <c r="C48" s="23">
        <f aca="true" t="shared" si="13" ref="C48:J48">SUM(C49:C56)</f>
        <v>1427183.1</v>
      </c>
      <c r="D48" s="23">
        <f t="shared" si="13"/>
        <v>1766379.8900000001</v>
      </c>
      <c r="E48" s="23">
        <f t="shared" si="13"/>
        <v>862107.14</v>
      </c>
      <c r="F48" s="23">
        <f t="shared" si="13"/>
        <v>1287146.22</v>
      </c>
      <c r="G48" s="23">
        <f t="shared" si="13"/>
        <v>1743180.12</v>
      </c>
      <c r="H48" s="23">
        <f t="shared" si="13"/>
        <v>828076.9500000001</v>
      </c>
      <c r="I48" s="23">
        <f t="shared" si="13"/>
        <v>305199.18</v>
      </c>
      <c r="J48" s="23">
        <f t="shared" si="13"/>
        <v>632673.75</v>
      </c>
      <c r="K48" s="23">
        <f aca="true" t="shared" si="14" ref="K48:K57">SUM(B48:J48)</f>
        <v>9834035.379999999</v>
      </c>
    </row>
    <row r="49" spans="1:11" ht="17.25" customHeight="1">
      <c r="A49" s="34" t="s">
        <v>43</v>
      </c>
      <c r="B49" s="23">
        <f aca="true" t="shared" si="15" ref="B49:H49">ROUND(B30*B7,2)</f>
        <v>979641.45</v>
      </c>
      <c r="C49" s="23">
        <f t="shared" si="15"/>
        <v>1420432.02</v>
      </c>
      <c r="D49" s="23">
        <f t="shared" si="15"/>
        <v>1762440.27</v>
      </c>
      <c r="E49" s="23">
        <f t="shared" si="15"/>
        <v>859947.38</v>
      </c>
      <c r="F49" s="23">
        <f t="shared" si="15"/>
        <v>1283854.71</v>
      </c>
      <c r="G49" s="23">
        <f t="shared" si="15"/>
        <v>1738399.83</v>
      </c>
      <c r="H49" s="23">
        <f t="shared" si="15"/>
        <v>801468.13</v>
      </c>
      <c r="I49" s="23">
        <f>ROUND(I30*I7,2)</f>
        <v>304133.46</v>
      </c>
      <c r="J49" s="23">
        <f>ROUND(J30*J7,2)</f>
        <v>630456.71</v>
      </c>
      <c r="K49" s="23">
        <f t="shared" si="14"/>
        <v>9780773.96</v>
      </c>
    </row>
    <row r="50" spans="1:11" ht="17.25" customHeight="1">
      <c r="A50" s="34" t="s">
        <v>44</v>
      </c>
      <c r="B50" s="19">
        <v>0</v>
      </c>
      <c r="C50" s="23">
        <f>ROUND(C31*C7,2)</f>
        <v>3157.3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3157.3</v>
      </c>
    </row>
    <row r="51" spans="1:11" ht="17.25" customHeight="1">
      <c r="A51" s="64" t="s">
        <v>104</v>
      </c>
      <c r="B51" s="65">
        <f aca="true" t="shared" si="16" ref="B51:H51">ROUND(B32*B7,2)</f>
        <v>-1644.1</v>
      </c>
      <c r="C51" s="65">
        <f t="shared" si="16"/>
        <v>-2179.94</v>
      </c>
      <c r="D51" s="65">
        <f t="shared" si="16"/>
        <v>-2446.14</v>
      </c>
      <c r="E51" s="65">
        <f t="shared" si="16"/>
        <v>-1285.64</v>
      </c>
      <c r="F51" s="65">
        <f t="shared" si="16"/>
        <v>-1990.01</v>
      </c>
      <c r="G51" s="65">
        <f t="shared" si="16"/>
        <v>-2649.79</v>
      </c>
      <c r="H51" s="65">
        <f t="shared" si="16"/>
        <v>-1256.61</v>
      </c>
      <c r="I51" s="19">
        <v>0</v>
      </c>
      <c r="J51" s="19">
        <v>0</v>
      </c>
      <c r="K51" s="65">
        <f>SUM(B51:J51)</f>
        <v>-13452.23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24150.39</v>
      </c>
      <c r="I53" s="31">
        <f>+I35</f>
        <v>0</v>
      </c>
      <c r="J53" s="31">
        <f>+J35</f>
        <v>0</v>
      </c>
      <c r="K53" s="23">
        <f t="shared" si="14"/>
        <v>24150.39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17617.5</v>
      </c>
      <c r="C57" s="36">
        <v>24948.06</v>
      </c>
      <c r="D57" s="36">
        <v>25213.51</v>
      </c>
      <c r="E57" s="36">
        <v>22902.03</v>
      </c>
      <c r="F57" s="36">
        <v>23200</v>
      </c>
      <c r="G57" s="36">
        <v>29551.49</v>
      </c>
      <c r="H57" s="36">
        <v>20258.56</v>
      </c>
      <c r="I57" s="19">
        <v>0</v>
      </c>
      <c r="J57" s="36">
        <v>13858.51</v>
      </c>
      <c r="K57" s="36">
        <f t="shared" si="14"/>
        <v>177549.66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-115704</v>
      </c>
      <c r="C61" s="35">
        <f t="shared" si="17"/>
        <v>-170449.99</v>
      </c>
      <c r="D61" s="35">
        <f t="shared" si="17"/>
        <v>-153349.73</v>
      </c>
      <c r="E61" s="35">
        <f t="shared" si="17"/>
        <v>-101636</v>
      </c>
      <c r="F61" s="35">
        <f t="shared" si="17"/>
        <v>-113657.33</v>
      </c>
      <c r="G61" s="35">
        <f t="shared" si="17"/>
        <v>-143074.4</v>
      </c>
      <c r="H61" s="35">
        <f t="shared" si="17"/>
        <v>-115904</v>
      </c>
      <c r="I61" s="35">
        <f t="shared" si="17"/>
        <v>-25956.57</v>
      </c>
      <c r="J61" s="35">
        <f t="shared" si="17"/>
        <v>-61320</v>
      </c>
      <c r="K61" s="35">
        <f>SUM(B61:J61)</f>
        <v>-1001052.0199999999</v>
      </c>
    </row>
    <row r="62" spans="1:11" ht="18.75" customHeight="1">
      <c r="A62" s="16" t="s">
        <v>74</v>
      </c>
      <c r="B62" s="35">
        <f aca="true" t="shared" si="18" ref="B62:J62">B63+B64+B65+B66+B67+B68</f>
        <v>-114704</v>
      </c>
      <c r="C62" s="35">
        <f t="shared" si="18"/>
        <v>-169404</v>
      </c>
      <c r="D62" s="35">
        <f t="shared" si="18"/>
        <v>-152240</v>
      </c>
      <c r="E62" s="35">
        <f t="shared" si="18"/>
        <v>-100636</v>
      </c>
      <c r="F62" s="35">
        <f t="shared" si="18"/>
        <v>-111264</v>
      </c>
      <c r="G62" s="35">
        <f t="shared" si="18"/>
        <v>-140068</v>
      </c>
      <c r="H62" s="35">
        <f t="shared" si="18"/>
        <v>-115904</v>
      </c>
      <c r="I62" s="35">
        <f t="shared" si="18"/>
        <v>-23484</v>
      </c>
      <c r="J62" s="35">
        <f t="shared" si="18"/>
        <v>-61320</v>
      </c>
      <c r="K62" s="35">
        <f aca="true" t="shared" si="19" ref="K62:K91">SUM(B62:J62)</f>
        <v>-989024</v>
      </c>
    </row>
    <row r="63" spans="1:11" ht="18.75" customHeight="1">
      <c r="A63" s="12" t="s">
        <v>75</v>
      </c>
      <c r="B63" s="35">
        <f>-ROUND(B9*$D$3,2)</f>
        <v>-114704</v>
      </c>
      <c r="C63" s="35">
        <f aca="true" t="shared" si="20" ref="C63:J63">-ROUND(C9*$D$3,2)</f>
        <v>-169404</v>
      </c>
      <c r="D63" s="35">
        <f t="shared" si="20"/>
        <v>-152240</v>
      </c>
      <c r="E63" s="35">
        <f t="shared" si="20"/>
        <v>-100636</v>
      </c>
      <c r="F63" s="35">
        <f t="shared" si="20"/>
        <v>-111264</v>
      </c>
      <c r="G63" s="35">
        <f t="shared" si="20"/>
        <v>-140068</v>
      </c>
      <c r="H63" s="35">
        <f t="shared" si="20"/>
        <v>-115904</v>
      </c>
      <c r="I63" s="35">
        <f t="shared" si="20"/>
        <v>-23484</v>
      </c>
      <c r="J63" s="35">
        <f t="shared" si="20"/>
        <v>-61320</v>
      </c>
      <c r="K63" s="35">
        <f t="shared" si="19"/>
        <v>-989024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-1045.99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65">
        <f t="shared" si="21"/>
        <v>0</v>
      </c>
      <c r="I69" s="65">
        <f t="shared" si="21"/>
        <v>-2472.57</v>
      </c>
      <c r="J69" s="65">
        <f t="shared" si="21"/>
        <v>0</v>
      </c>
      <c r="K69" s="65">
        <f t="shared" si="19"/>
        <v>-12028.02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-45.99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-58.79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884002.53</v>
      </c>
      <c r="C106" s="24">
        <f t="shared" si="22"/>
        <v>1281681.1700000002</v>
      </c>
      <c r="D106" s="24">
        <f t="shared" si="22"/>
        <v>1638243.6700000002</v>
      </c>
      <c r="E106" s="24">
        <f t="shared" si="22"/>
        <v>783373.17</v>
      </c>
      <c r="F106" s="24">
        <f t="shared" si="22"/>
        <v>1196688.89</v>
      </c>
      <c r="G106" s="24">
        <f t="shared" si="22"/>
        <v>1629657.2100000002</v>
      </c>
      <c r="H106" s="24">
        <f t="shared" si="22"/>
        <v>732431.5100000001</v>
      </c>
      <c r="I106" s="24">
        <f>+I107+I108</f>
        <v>279242.61</v>
      </c>
      <c r="J106" s="24">
        <f>+J107+J108</f>
        <v>585212.26</v>
      </c>
      <c r="K106" s="46">
        <f>SUM(B106:J106)</f>
        <v>9010533.02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866385.03</v>
      </c>
      <c r="C107" s="24">
        <f t="shared" si="23"/>
        <v>1256733.11</v>
      </c>
      <c r="D107" s="24">
        <f t="shared" si="23"/>
        <v>1613030.1600000001</v>
      </c>
      <c r="E107" s="24">
        <f t="shared" si="23"/>
        <v>760471.14</v>
      </c>
      <c r="F107" s="24">
        <f t="shared" si="23"/>
        <v>1173488.89</v>
      </c>
      <c r="G107" s="24">
        <f t="shared" si="23"/>
        <v>1600105.7200000002</v>
      </c>
      <c r="H107" s="24">
        <f t="shared" si="23"/>
        <v>712172.9500000001</v>
      </c>
      <c r="I107" s="24">
        <f t="shared" si="23"/>
        <v>279242.61</v>
      </c>
      <c r="J107" s="24">
        <f t="shared" si="23"/>
        <v>571353.75</v>
      </c>
      <c r="K107" s="46">
        <f>SUM(B107:J107)</f>
        <v>8832983.360000001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17617.5</v>
      </c>
      <c r="C108" s="24">
        <f t="shared" si="24"/>
        <v>24948.06</v>
      </c>
      <c r="D108" s="24">
        <f t="shared" si="24"/>
        <v>25213.51</v>
      </c>
      <c r="E108" s="24">
        <f t="shared" si="24"/>
        <v>22902.03</v>
      </c>
      <c r="F108" s="24">
        <f t="shared" si="24"/>
        <v>23200</v>
      </c>
      <c r="G108" s="24">
        <f t="shared" si="24"/>
        <v>29551.49</v>
      </c>
      <c r="H108" s="24">
        <f t="shared" si="24"/>
        <v>20258.56</v>
      </c>
      <c r="I108" s="19">
        <f t="shared" si="24"/>
        <v>0</v>
      </c>
      <c r="J108" s="24">
        <f t="shared" si="24"/>
        <v>13858.51</v>
      </c>
      <c r="K108" s="46">
        <f>SUM(B108:J108)</f>
        <v>177549.66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9010533.03</v>
      </c>
      <c r="L114" s="52"/>
    </row>
    <row r="115" spans="1:11" ht="18.75" customHeight="1">
      <c r="A115" s="26" t="s">
        <v>70</v>
      </c>
      <c r="B115" s="27">
        <v>115704.11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115704.11</v>
      </c>
    </row>
    <row r="116" spans="1:11" ht="18.75" customHeight="1">
      <c r="A116" s="26" t="s">
        <v>71</v>
      </c>
      <c r="B116" s="27">
        <v>768298.43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768298.43</v>
      </c>
    </row>
    <row r="117" spans="1:11" ht="18.75" customHeight="1">
      <c r="A117" s="26" t="s">
        <v>72</v>
      </c>
      <c r="B117" s="38">
        <v>0</v>
      </c>
      <c r="C117" s="27">
        <f>+C106</f>
        <v>1281681.1700000002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1281681.1700000002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1525331.11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1525331.11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112912.56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112912.56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775539.44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775539.44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7833.73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7833.73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225985.09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225985.09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426208.03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426208.03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63952.06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63952.06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480543.7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480543.7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509886.97</v>
      </c>
      <c r="H126" s="38">
        <v>0</v>
      </c>
      <c r="I126" s="38">
        <v>0</v>
      </c>
      <c r="J126" s="38">
        <v>0</v>
      </c>
      <c r="K126" s="39">
        <f t="shared" si="25"/>
        <v>509886.97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42396.2</v>
      </c>
      <c r="H127" s="38">
        <v>0</v>
      </c>
      <c r="I127" s="38">
        <v>0</v>
      </c>
      <c r="J127" s="38">
        <v>0</v>
      </c>
      <c r="K127" s="39">
        <f t="shared" si="25"/>
        <v>42396.2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218892.76</v>
      </c>
      <c r="H128" s="38">
        <v>0</v>
      </c>
      <c r="I128" s="38">
        <v>0</v>
      </c>
      <c r="J128" s="38">
        <v>0</v>
      </c>
      <c r="K128" s="39">
        <f t="shared" si="25"/>
        <v>218892.76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203395.38</v>
      </c>
      <c r="H129" s="38">
        <v>0</v>
      </c>
      <c r="I129" s="38">
        <v>0</v>
      </c>
      <c r="J129" s="38">
        <v>0</v>
      </c>
      <c r="K129" s="39">
        <f t="shared" si="25"/>
        <v>203395.38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655085.91</v>
      </c>
      <c r="H130" s="38">
        <v>0</v>
      </c>
      <c r="I130" s="38">
        <v>0</v>
      </c>
      <c r="J130" s="38">
        <v>0</v>
      </c>
      <c r="K130" s="39">
        <f t="shared" si="25"/>
        <v>655085.91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254993.38</v>
      </c>
      <c r="I131" s="38">
        <v>0</v>
      </c>
      <c r="J131" s="38">
        <v>0</v>
      </c>
      <c r="K131" s="39">
        <f t="shared" si="25"/>
        <v>254993.38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477438.13</v>
      </c>
      <c r="I132" s="38">
        <v>0</v>
      </c>
      <c r="J132" s="38">
        <v>0</v>
      </c>
      <c r="K132" s="39">
        <f t="shared" si="25"/>
        <v>477438.13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279242.61</v>
      </c>
      <c r="J133" s="38"/>
      <c r="K133" s="39">
        <f t="shared" si="25"/>
        <v>279242.61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585212.26</v>
      </c>
      <c r="K134" s="42">
        <f t="shared" si="25"/>
        <v>585212.26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2018-04-13T17:46:08Z</dcterms:modified>
  <cp:category/>
  <cp:version/>
  <cp:contentType/>
  <cp:contentStatus/>
</cp:coreProperties>
</file>