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<sst xmlns="http://schemas.openxmlformats.org/spreadsheetml/2006/main" count="138" uniqueCount="138">
  <si>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</si>
  <si>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</si>
  <si>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</si>
  <si>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</si>
  <si>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</si>
  <si>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</si>
  <si>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</si>
  <si>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</si>
  <si>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</si>
  <si>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</si>
  <si>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</si>
  <si>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</si>
  <si>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</si>
  <si>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</si>
  <si>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</si>
  <si>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</si>
  <si>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</si>
  <si>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</si>
  <si>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</si>
  <si>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</si>
  <si>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</si>
  <si>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</si>
  <si>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</si>
  <si>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</si>
  <si>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</si>
  <si>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</si>
  <si>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</si>
  <si>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</si>
  <si>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</si>
  <si>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</si>
  <si>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</si>
  <si>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</si>
  <si>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</si>
  <si>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</si>
  <si>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</si>
  <si>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</si>
  <si>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</si>
  <si>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</si>
  <si>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</si>
  <si>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</si>
  <si>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</si>
  <si>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</si>
  <si>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</si>
  <si>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</si>
  <si>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</si>
  <si>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</si>
  <si>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</si>
  <si>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</si>
  <si>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</si>
  <si>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</si>
  <si>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</si>
  <si>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</si>
  <si>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</si>
  <si>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</si>
  <si>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</si>
  <si>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</si>
  <si>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</si>
  <si>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</si>
  <si>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</si>
  <si>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</si>
  <si>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</si>
  <si>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</si>
  <si>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</si>
  <si>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</si>
  <si>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</si>
  <si>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</si>
  <si>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</si>
  <si>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</si>
  <si>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</si>
  <si>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</si>
  <si>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</si>
  <si>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</si>
  <si>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</si>
  <si>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</si>
  <si>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</si>
  <si>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</si>
  <si>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</si>
  <si>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</si>
  <si>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</si>
  <si>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</si>
  <si>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</si>
  <si>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</si>
  <si>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</si>
  <si>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</si>
  <si>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</si>
  <si>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</si>
  <si>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</si>
  <si>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</si>
  <si>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</si>
  <si>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</si>
  <si>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</si>
  <si>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</si>
  <si>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</si>
  <si>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</si>
  <si>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</si>
  <si>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</si>
  <si>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</si>
  <si>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</si>
  <si>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</si>
  <si>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</si>
  <si>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</si>
  <si>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</si>
  <si>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</si>
  <si>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</si>
  <si>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</si>
  <si>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</si>
  <si>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</si>
  <si>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</si>
  <si>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</si>
  <si>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</si>
  <si>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</si>
  <si>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</si>
  <si>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</si>
  <si>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</si>
  <si>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</si>
  <si>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</si>
  <si>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</si>
  <si>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</si>
  <si>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</si>
  <si>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</si>
  <si>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</si>
  <si>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</si>
  <si>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</si>
  <si>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</si>
  <si>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</si>
  <si>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</si>
  <si>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</si>
  <si>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</si>
  <si>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</si>
  <si>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</si>
  <si>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</si>
  <si>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</si>
  <si>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</si>
  <si>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</si>
  <si>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</si>
  <si>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</si>
  <si>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</si>
  <si>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05/04/18 - VENCIMENTO 12/04/18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</si>
</sst>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607889</v>
      </c>
      <c r="C7" s="9">
        <f t="shared" si="0"/>
        <v>797310</v>
      </c>
      <c r="D7" s="9">
        <f t="shared" si="0"/>
        <v>800681</v>
      </c>
      <c r="E7" s="9">
        <f t="shared" si="0"/>
        <v>548769</v>
      </c>
      <c r="F7" s="9">
        <f t="shared" si="0"/>
        <v>738030</v>
      </c>
      <c r="G7" s="9">
        <f t="shared" si="0"/>
        <v>1234909</v>
      </c>
      <c r="H7" s="9">
        <f t="shared" si="0"/>
        <v>560188</v>
      </c>
      <c r="I7" s="9">
        <f t="shared" si="0"/>
        <v>127529</v>
      </c>
      <c r="J7" s="9">
        <f t="shared" si="0"/>
        <v>335625</v>
      </c>
      <c r="K7" s="9">
        <f t="shared" si="0"/>
        <v>5750930</v>
      </c>
      <c r="L7" s="50"/>
    </row>
    <row r="8" spans="1:11" ht="17.25" customHeight="1">
      <c r="A8" s="10" t="s">
        <v>97</v>
      </c>
      <c r="B8" s="11">
        <f>B9+B12+B16</f>
        <v>289336</v>
      </c>
      <c r="C8" s="11">
        <f aca="true" t="shared" si="1" ref="C8:J8">C9+C12+C16</f>
        <v>390576</v>
      </c>
      <c r="D8" s="11">
        <f t="shared" si="1"/>
        <v>362602</v>
      </c>
      <c r="E8" s="11">
        <f t="shared" si="1"/>
        <v>269153</v>
      </c>
      <c r="F8" s="11">
        <f t="shared" si="1"/>
        <v>346138</v>
      </c>
      <c r="G8" s="11">
        <f t="shared" si="1"/>
        <v>583075</v>
      </c>
      <c r="H8" s="11">
        <f t="shared" si="1"/>
        <v>294301</v>
      </c>
      <c r="I8" s="11">
        <f t="shared" si="1"/>
        <v>56682</v>
      </c>
      <c r="J8" s="11">
        <f t="shared" si="1"/>
        <v>150833</v>
      </c>
      <c r="K8" s="11">
        <f>SUM(B8:J8)</f>
        <v>2742696</v>
      </c>
    </row>
    <row r="9" spans="1:11" ht="17.25" customHeight="1">
      <c r="A9" s="15" t="s">
        <v>16</v>
      </c>
      <c r="B9" s="13">
        <f>+B10+B11</f>
        <v>35546</v>
      </c>
      <c r="C9" s="13">
        <f aca="true" t="shared" si="2" ref="C9:J9">+C10+C11</f>
        <v>51378</v>
      </c>
      <c r="D9" s="13">
        <f t="shared" si="2"/>
        <v>41425</v>
      </c>
      <c r="E9" s="13">
        <f t="shared" si="2"/>
        <v>33277</v>
      </c>
      <c r="F9" s="13">
        <f t="shared" si="2"/>
        <v>36443</v>
      </c>
      <c r="G9" s="13">
        <f t="shared" si="2"/>
        <v>49537</v>
      </c>
      <c r="H9" s="13">
        <f t="shared" si="2"/>
        <v>45150</v>
      </c>
      <c r="I9" s="13">
        <f t="shared" si="2"/>
        <v>8118</v>
      </c>
      <c r="J9" s="13">
        <f t="shared" si="2"/>
        <v>16271</v>
      </c>
      <c r="K9" s="11">
        <f>SUM(B9:J9)</f>
        <v>317145</v>
      </c>
    </row>
    <row r="10" spans="1:11" ht="17.25" customHeight="1">
      <c r="A10" s="29" t="s">
        <v>17</v>
      </c>
      <c r="B10" s="13">
        <v>35546</v>
      </c>
      <c r="C10" s="13">
        <v>51378</v>
      </c>
      <c r="D10" s="13">
        <v>41425</v>
      </c>
      <c r="E10" s="13">
        <v>33277</v>
      </c>
      <c r="F10" s="13">
        <v>36443</v>
      </c>
      <c r="G10" s="13">
        <v>49537</v>
      </c>
      <c r="H10" s="13">
        <v>45150</v>
      </c>
      <c r="I10" s="13">
        <v>8118</v>
      </c>
      <c r="J10" s="13">
        <v>16271</v>
      </c>
      <c r="K10" s="11">
        <f>SUM(B10:J10)</f>
        <v>317145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240177</v>
      </c>
      <c r="C12" s="17">
        <f t="shared" si="3"/>
        <v>320461</v>
      </c>
      <c r="D12" s="17">
        <f t="shared" si="3"/>
        <v>304030</v>
      </c>
      <c r="E12" s="17">
        <f t="shared" si="3"/>
        <v>223563</v>
      </c>
      <c r="F12" s="17">
        <f t="shared" si="3"/>
        <v>289991</v>
      </c>
      <c r="G12" s="17">
        <f t="shared" si="3"/>
        <v>499581</v>
      </c>
      <c r="H12" s="17">
        <f t="shared" si="3"/>
        <v>235709</v>
      </c>
      <c r="I12" s="17">
        <f t="shared" si="3"/>
        <v>45604</v>
      </c>
      <c r="J12" s="17">
        <f t="shared" si="3"/>
        <v>127284</v>
      </c>
      <c r="K12" s="11">
        <f aca="true" t="shared" si="4" ref="K12:K27">SUM(B12:J12)</f>
        <v>2286400</v>
      </c>
    </row>
    <row r="13" spans="1:13" ht="17.25" customHeight="1">
      <c r="A13" s="14" t="s">
        <v>19</v>
      </c>
      <c r="B13" s="13">
        <v>111383</v>
      </c>
      <c r="C13" s="13">
        <v>156704</v>
      </c>
      <c r="D13" s="13">
        <v>155625</v>
      </c>
      <c r="E13" s="13">
        <v>109961</v>
      </c>
      <c r="F13" s="13">
        <v>141321</v>
      </c>
      <c r="G13" s="13">
        <v>229533</v>
      </c>
      <c r="H13" s="13">
        <v>105014</v>
      </c>
      <c r="I13" s="13">
        <v>24526</v>
      </c>
      <c r="J13" s="13">
        <v>64667</v>
      </c>
      <c r="K13" s="11">
        <f t="shared" si="4"/>
        <v>1098734</v>
      </c>
      <c r="L13" s="50"/>
      <c r="M13" s="51"/>
    </row>
    <row r="14" spans="1:12" ht="17.25" customHeight="1">
      <c r="A14" s="14" t="s">
        <v>20</v>
      </c>
      <c r="B14" s="13">
        <v>116597</v>
      </c>
      <c r="C14" s="13">
        <v>144499</v>
      </c>
      <c r="D14" s="13">
        <v>135521</v>
      </c>
      <c r="E14" s="13">
        <v>101558</v>
      </c>
      <c r="F14" s="13">
        <v>136063</v>
      </c>
      <c r="G14" s="13">
        <v>250830</v>
      </c>
      <c r="H14" s="13">
        <v>111729</v>
      </c>
      <c r="I14" s="13">
        <v>17807</v>
      </c>
      <c r="J14" s="13">
        <v>58164</v>
      </c>
      <c r="K14" s="11">
        <f t="shared" si="4"/>
        <v>1072768</v>
      </c>
      <c r="L14" s="50"/>
    </row>
    <row r="15" spans="1:11" ht="17.25" customHeight="1">
      <c r="A15" s="14" t="s">
        <v>21</v>
      </c>
      <c r="B15" s="13">
        <v>12197</v>
      </c>
      <c r="C15" s="13">
        <v>19258</v>
      </c>
      <c r="D15" s="13">
        <v>12884</v>
      </c>
      <c r="E15" s="13">
        <v>12044</v>
      </c>
      <c r="F15" s="13">
        <v>12607</v>
      </c>
      <c r="G15" s="13">
        <v>19218</v>
      </c>
      <c r="H15" s="13">
        <v>18966</v>
      </c>
      <c r="I15" s="13">
        <v>3271</v>
      </c>
      <c r="J15" s="13">
        <v>4453</v>
      </c>
      <c r="K15" s="11">
        <f t="shared" si="4"/>
        <v>114898</v>
      </c>
    </row>
    <row r="16" spans="1:11" ht="17.25" customHeight="1">
      <c r="A16" s="15" t="s">
        <v>93</v>
      </c>
      <c r="B16" s="13">
        <f>B17+B18+B19</f>
        <v>13613</v>
      </c>
      <c r="C16" s="13">
        <f aca="true" t="shared" si="5" ref="C16:J16">C17+C18+C19</f>
        <v>18737</v>
      </c>
      <c r="D16" s="13">
        <f t="shared" si="5"/>
        <v>17147</v>
      </c>
      <c r="E16" s="13">
        <f t="shared" si="5"/>
        <v>12313</v>
      </c>
      <c r="F16" s="13">
        <f t="shared" si="5"/>
        <v>19704</v>
      </c>
      <c r="G16" s="13">
        <f t="shared" si="5"/>
        <v>33957</v>
      </c>
      <c r="H16" s="13">
        <f t="shared" si="5"/>
        <v>13442</v>
      </c>
      <c r="I16" s="13">
        <f t="shared" si="5"/>
        <v>2960</v>
      </c>
      <c r="J16" s="13">
        <f t="shared" si="5"/>
        <v>7278</v>
      </c>
      <c r="K16" s="11">
        <f t="shared" si="4"/>
        <v>139151</v>
      </c>
    </row>
    <row r="17" spans="1:11" ht="17.25" customHeight="1">
      <c r="A17" s="14" t="s">
        <v>94</v>
      </c>
      <c r="B17" s="13">
        <v>13484</v>
      </c>
      <c r="C17" s="13">
        <v>18550</v>
      </c>
      <c r="D17" s="13">
        <v>17042</v>
      </c>
      <c r="E17" s="13">
        <v>12195</v>
      </c>
      <c r="F17" s="13">
        <v>19544</v>
      </c>
      <c r="G17" s="13">
        <v>33585</v>
      </c>
      <c r="H17" s="13">
        <v>13311</v>
      </c>
      <c r="I17" s="13">
        <v>2944</v>
      </c>
      <c r="J17" s="13">
        <v>7224</v>
      </c>
      <c r="K17" s="11">
        <f t="shared" si="4"/>
        <v>137879</v>
      </c>
    </row>
    <row r="18" spans="1:11" ht="17.25" customHeight="1">
      <c r="A18" s="14" t="s">
        <v>95</v>
      </c>
      <c r="B18" s="13">
        <v>111</v>
      </c>
      <c r="C18" s="13">
        <v>158</v>
      </c>
      <c r="D18" s="13">
        <v>97</v>
      </c>
      <c r="E18" s="13">
        <v>109</v>
      </c>
      <c r="F18" s="13">
        <v>145</v>
      </c>
      <c r="G18" s="13">
        <v>344</v>
      </c>
      <c r="H18" s="13">
        <v>116</v>
      </c>
      <c r="I18" s="13">
        <v>13</v>
      </c>
      <c r="J18" s="13">
        <v>50</v>
      </c>
      <c r="K18" s="11">
        <f t="shared" si="4"/>
        <v>1143</v>
      </c>
    </row>
    <row r="19" spans="1:11" ht="17.25" customHeight="1">
      <c r="A19" s="14" t="s">
        <v>96</v>
      </c>
      <c r="B19" s="13">
        <v>18</v>
      </c>
      <c r="C19" s="13">
        <v>29</v>
      </c>
      <c r="D19" s="13">
        <v>8</v>
      </c>
      <c r="E19" s="13">
        <v>9</v>
      </c>
      <c r="F19" s="13">
        <v>15</v>
      </c>
      <c r="G19" s="13">
        <v>28</v>
      </c>
      <c r="H19" s="13">
        <v>15</v>
      </c>
      <c r="I19" s="13">
        <v>3</v>
      </c>
      <c r="J19" s="13">
        <v>4</v>
      </c>
      <c r="K19" s="11">
        <f t="shared" si="4"/>
        <v>129</v>
      </c>
    </row>
    <row r="20" spans="1:11" ht="17.25" customHeight="1">
      <c r="A20" s="16" t="s">
        <v>22</v>
      </c>
      <c r="B20" s="11">
        <f>+B21+B22+B23</f>
        <v>171267</v>
      </c>
      <c r="C20" s="11">
        <f aca="true" t="shared" si="6" ref="C20:J20">+C21+C22+C23</f>
        <v>198017</v>
      </c>
      <c r="D20" s="11">
        <f t="shared" si="6"/>
        <v>218298</v>
      </c>
      <c r="E20" s="11">
        <f t="shared" si="6"/>
        <v>141160</v>
      </c>
      <c r="F20" s="11">
        <f t="shared" si="6"/>
        <v>222139</v>
      </c>
      <c r="G20" s="11">
        <f t="shared" si="6"/>
        <v>413820</v>
      </c>
      <c r="H20" s="11">
        <f t="shared" si="6"/>
        <v>142841</v>
      </c>
      <c r="I20" s="11">
        <f t="shared" si="6"/>
        <v>34586</v>
      </c>
      <c r="J20" s="11">
        <f t="shared" si="6"/>
        <v>86453</v>
      </c>
      <c r="K20" s="11">
        <f t="shared" si="4"/>
        <v>1628581</v>
      </c>
    </row>
    <row r="21" spans="1:12" ht="17.25" customHeight="1">
      <c r="A21" s="12" t="s">
        <v>23</v>
      </c>
      <c r="B21" s="13">
        <v>88381</v>
      </c>
      <c r="C21" s="13">
        <v>111777</v>
      </c>
      <c r="D21" s="13">
        <v>126343</v>
      </c>
      <c r="E21" s="13">
        <v>79366</v>
      </c>
      <c r="F21" s="13">
        <v>121637</v>
      </c>
      <c r="G21" s="13">
        <v>210492</v>
      </c>
      <c r="H21" s="13">
        <v>77383</v>
      </c>
      <c r="I21" s="13">
        <v>20912</v>
      </c>
      <c r="J21" s="13">
        <v>48767</v>
      </c>
      <c r="K21" s="11">
        <f t="shared" si="4"/>
        <v>885058</v>
      </c>
      <c r="L21" s="50"/>
    </row>
    <row r="22" spans="1:12" ht="17.25" customHeight="1">
      <c r="A22" s="12" t="s">
        <v>24</v>
      </c>
      <c r="B22" s="13">
        <v>77676</v>
      </c>
      <c r="C22" s="13">
        <v>79869</v>
      </c>
      <c r="D22" s="13">
        <v>86607</v>
      </c>
      <c r="E22" s="13">
        <v>57895</v>
      </c>
      <c r="F22" s="13">
        <v>95283</v>
      </c>
      <c r="G22" s="13">
        <v>194446</v>
      </c>
      <c r="H22" s="13">
        <v>59314</v>
      </c>
      <c r="I22" s="13">
        <v>12472</v>
      </c>
      <c r="J22" s="13">
        <v>35874</v>
      </c>
      <c r="K22" s="11">
        <f t="shared" si="4"/>
        <v>699436</v>
      </c>
      <c r="L22" s="50"/>
    </row>
    <row r="23" spans="1:11" ht="17.25" customHeight="1">
      <c r="A23" s="12" t="s">
        <v>25</v>
      </c>
      <c r="B23" s="13">
        <v>5210</v>
      </c>
      <c r="C23" s="13">
        <v>6371</v>
      </c>
      <c r="D23" s="13">
        <v>5348</v>
      </c>
      <c r="E23" s="13">
        <v>3899</v>
      </c>
      <c r="F23" s="13">
        <v>5219</v>
      </c>
      <c r="G23" s="13">
        <v>8882</v>
      </c>
      <c r="H23" s="13">
        <v>6144</v>
      </c>
      <c r="I23" s="13">
        <v>1202</v>
      </c>
      <c r="J23" s="13">
        <v>1812</v>
      </c>
      <c r="K23" s="11">
        <f t="shared" si="4"/>
        <v>44087</v>
      </c>
    </row>
    <row r="24" spans="1:11" ht="17.25" customHeight="1">
      <c r="A24" s="16" t="s">
        <v>26</v>
      </c>
      <c r="B24" s="13">
        <f>+B25+B26</f>
        <v>147286</v>
      </c>
      <c r="C24" s="13">
        <f aca="true" t="shared" si="7" ref="C24:J24">+C25+C26</f>
        <v>208717</v>
      </c>
      <c r="D24" s="13">
        <f t="shared" si="7"/>
        <v>219781</v>
      </c>
      <c r="E24" s="13">
        <f t="shared" si="7"/>
        <v>138456</v>
      </c>
      <c r="F24" s="13">
        <f t="shared" si="7"/>
        <v>169753</v>
      </c>
      <c r="G24" s="13">
        <f t="shared" si="7"/>
        <v>238014</v>
      </c>
      <c r="H24" s="13">
        <f t="shared" si="7"/>
        <v>115499</v>
      </c>
      <c r="I24" s="13">
        <f t="shared" si="7"/>
        <v>36261</v>
      </c>
      <c r="J24" s="13">
        <f t="shared" si="7"/>
        <v>98339</v>
      </c>
      <c r="K24" s="11">
        <f t="shared" si="4"/>
        <v>1372106</v>
      </c>
    </row>
    <row r="25" spans="1:12" ht="17.25" customHeight="1">
      <c r="A25" s="12" t="s">
        <v>115</v>
      </c>
      <c r="B25" s="13">
        <v>71721</v>
      </c>
      <c r="C25" s="13">
        <v>110341</v>
      </c>
      <c r="D25" s="13">
        <v>123300</v>
      </c>
      <c r="E25" s="13">
        <v>77221</v>
      </c>
      <c r="F25" s="13">
        <v>89180</v>
      </c>
      <c r="G25" s="13">
        <v>121228</v>
      </c>
      <c r="H25" s="13">
        <v>60903</v>
      </c>
      <c r="I25" s="13">
        <v>22161</v>
      </c>
      <c r="J25" s="13">
        <v>52423</v>
      </c>
      <c r="K25" s="11">
        <f t="shared" si="4"/>
        <v>728478</v>
      </c>
      <c r="L25" s="50"/>
    </row>
    <row r="26" spans="1:12" ht="17.25" customHeight="1">
      <c r="A26" s="12" t="s">
        <v>116</v>
      </c>
      <c r="B26" s="13">
        <v>75565</v>
      </c>
      <c r="C26" s="13">
        <v>98376</v>
      </c>
      <c r="D26" s="13">
        <v>96481</v>
      </c>
      <c r="E26" s="13">
        <v>61235</v>
      </c>
      <c r="F26" s="13">
        <v>80573</v>
      </c>
      <c r="G26" s="13">
        <v>116786</v>
      </c>
      <c r="H26" s="13">
        <v>54596</v>
      </c>
      <c r="I26" s="13">
        <v>14100</v>
      </c>
      <c r="J26" s="13">
        <v>45916</v>
      </c>
      <c r="K26" s="11">
        <f t="shared" si="4"/>
        <v>643628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7547</v>
      </c>
      <c r="I27" s="11">
        <v>0</v>
      </c>
      <c r="J27" s="11">
        <v>0</v>
      </c>
      <c r="K27" s="11">
        <f t="shared" si="4"/>
        <v>7547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11229.5</v>
      </c>
      <c r="I35" s="19">
        <v>0</v>
      </c>
      <c r="J35" s="19">
        <v>0</v>
      </c>
      <c r="K35" s="23">
        <f>SUM(B35:J35)</f>
        <v>11229.5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1757414.64</v>
      </c>
      <c r="C47" s="22">
        <f aca="true" t="shared" si="12" ref="C47:H47">+C48+C57</f>
        <v>2578124.7400000007</v>
      </c>
      <c r="D47" s="22">
        <f t="shared" si="12"/>
        <v>2912049.159999999</v>
      </c>
      <c r="E47" s="22">
        <f t="shared" si="12"/>
        <v>1705152.2799999998</v>
      </c>
      <c r="F47" s="22">
        <f t="shared" si="12"/>
        <v>2262867.3499999996</v>
      </c>
      <c r="G47" s="22">
        <f t="shared" si="12"/>
        <v>3191803.5900000003</v>
      </c>
      <c r="H47" s="22">
        <f t="shared" si="12"/>
        <v>1676161.81</v>
      </c>
      <c r="I47" s="22">
        <f>+I48+I57</f>
        <v>620014.97</v>
      </c>
      <c r="J47" s="22">
        <f>+J48+J57</f>
        <v>1051747.18</v>
      </c>
      <c r="K47" s="22">
        <f>SUM(B47:J47)</f>
        <v>17755335.720000003</v>
      </c>
    </row>
    <row r="48" spans="1:11" ht="17.25" customHeight="1">
      <c r="A48" s="16" t="s">
        <v>108</v>
      </c>
      <c r="B48" s="23">
        <f>SUM(B49:B56)</f>
        <v>1739797.14</v>
      </c>
      <c r="C48" s="23">
        <f aca="true" t="shared" si="13" ref="C48:J48">SUM(C49:C56)</f>
        <v>2553176.6800000006</v>
      </c>
      <c r="D48" s="23">
        <f t="shared" si="13"/>
        <v>2886835.6499999994</v>
      </c>
      <c r="E48" s="23">
        <f t="shared" si="13"/>
        <v>1682250.2499999998</v>
      </c>
      <c r="F48" s="23">
        <f t="shared" si="13"/>
        <v>2239667.3499999996</v>
      </c>
      <c r="G48" s="23">
        <f t="shared" si="13"/>
        <v>3162252.1</v>
      </c>
      <c r="H48" s="23">
        <f t="shared" si="13"/>
        <v>1655903.25</v>
      </c>
      <c r="I48" s="23">
        <f t="shared" si="13"/>
        <v>620014.97</v>
      </c>
      <c r="J48" s="23">
        <f t="shared" si="13"/>
        <v>1037888.67</v>
      </c>
      <c r="K48" s="23">
        <f aca="true" t="shared" si="14" ref="K48:K57">SUM(B48:J48)</f>
        <v>17577786.06</v>
      </c>
    </row>
    <row r="49" spans="1:11" ht="17.25" customHeight="1">
      <c r="A49" s="34" t="s">
        <v>43</v>
      </c>
      <c r="B49" s="23">
        <f aca="true" t="shared" si="15" ref="B49:H49">ROUND(B30*B7,2)</f>
        <v>1738623.33</v>
      </c>
      <c r="C49" s="23">
        <f t="shared" si="15"/>
        <v>2545651.37</v>
      </c>
      <c r="D49" s="23">
        <f t="shared" si="15"/>
        <v>2884453.3</v>
      </c>
      <c r="E49" s="23">
        <f t="shared" si="15"/>
        <v>1681318.46</v>
      </c>
      <c r="F49" s="23">
        <f t="shared" si="15"/>
        <v>2237854.57</v>
      </c>
      <c r="G49" s="23">
        <f t="shared" si="15"/>
        <v>3159638.17</v>
      </c>
      <c r="H49" s="23">
        <f t="shared" si="15"/>
        <v>1643535.57</v>
      </c>
      <c r="I49" s="23">
        <f>ROUND(I30*I7,2)</f>
        <v>618949.25</v>
      </c>
      <c r="J49" s="23">
        <f>ROUND(J30*J7,2)</f>
        <v>1035671.63</v>
      </c>
      <c r="K49" s="23">
        <f t="shared" si="14"/>
        <v>17545695.650000002</v>
      </c>
    </row>
    <row r="50" spans="1:11" ht="17.25" customHeight="1">
      <c r="A50" s="34" t="s">
        <v>44</v>
      </c>
      <c r="B50" s="19">
        <v>0</v>
      </c>
      <c r="C50" s="23">
        <f>ROUND(C31*C7,2)</f>
        <v>5658.41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5658.41</v>
      </c>
    </row>
    <row r="51" spans="1:11" ht="17.25" customHeight="1">
      <c r="A51" s="64" t="s">
        <v>104</v>
      </c>
      <c r="B51" s="65">
        <f aca="true" t="shared" si="16" ref="B51:H51">ROUND(B32*B7,2)</f>
        <v>-2917.87</v>
      </c>
      <c r="C51" s="65">
        <f t="shared" si="16"/>
        <v>-3906.82</v>
      </c>
      <c r="D51" s="65">
        <f t="shared" si="16"/>
        <v>-4003.41</v>
      </c>
      <c r="E51" s="65">
        <f t="shared" si="16"/>
        <v>-2513.61</v>
      </c>
      <c r="F51" s="65">
        <f t="shared" si="16"/>
        <v>-3468.74</v>
      </c>
      <c r="G51" s="65">
        <f t="shared" si="16"/>
        <v>-4816.15</v>
      </c>
      <c r="H51" s="65">
        <f t="shared" si="16"/>
        <v>-2576.86</v>
      </c>
      <c r="I51" s="19">
        <v>0</v>
      </c>
      <c r="J51" s="19">
        <v>0</v>
      </c>
      <c r="K51" s="65">
        <f>SUM(B51:J51)</f>
        <v>-24203.46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11229.5</v>
      </c>
      <c r="I53" s="31">
        <f>+I35</f>
        <v>0</v>
      </c>
      <c r="J53" s="31">
        <f>+J35</f>
        <v>0</v>
      </c>
      <c r="K53" s="23">
        <f t="shared" si="14"/>
        <v>11229.5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-224391.21000000002</v>
      </c>
      <c r="C61" s="35">
        <f t="shared" si="17"/>
        <v>-235247.73</v>
      </c>
      <c r="D61" s="35">
        <f t="shared" si="17"/>
        <v>-211128.48</v>
      </c>
      <c r="E61" s="35">
        <f t="shared" si="17"/>
        <v>-262230.09</v>
      </c>
      <c r="F61" s="35">
        <f t="shared" si="17"/>
        <v>-268361.58</v>
      </c>
      <c r="G61" s="35">
        <f t="shared" si="17"/>
        <v>-310815.88</v>
      </c>
      <c r="H61" s="35">
        <f t="shared" si="17"/>
        <v>-194919.05</v>
      </c>
      <c r="I61" s="35">
        <f t="shared" si="17"/>
        <v>-99978.38</v>
      </c>
      <c r="J61" s="35">
        <f t="shared" si="17"/>
        <v>-75461.62</v>
      </c>
      <c r="K61" s="35">
        <f>SUM(B61:J61)</f>
        <v>-1882534.0200000005</v>
      </c>
    </row>
    <row r="62" spans="1:11" ht="18.75" customHeight="1">
      <c r="A62" s="16" t="s">
        <v>74</v>
      </c>
      <c r="B62" s="35">
        <f aca="true" t="shared" si="18" ref="B62:J62">B63+B64+B65+B66+B67+B68</f>
        <v>-208880.26</v>
      </c>
      <c r="C62" s="35">
        <f t="shared" si="18"/>
        <v>-213136.5</v>
      </c>
      <c r="D62" s="35">
        <f t="shared" si="18"/>
        <v>-190104.94</v>
      </c>
      <c r="E62" s="35">
        <f t="shared" si="18"/>
        <v>-247265.33000000002</v>
      </c>
      <c r="F62" s="35">
        <f t="shared" si="18"/>
        <v>-246777.77000000002</v>
      </c>
      <c r="G62" s="35">
        <f t="shared" si="18"/>
        <v>-278566.15</v>
      </c>
      <c r="H62" s="35">
        <f t="shared" si="18"/>
        <v>-180600</v>
      </c>
      <c r="I62" s="35">
        <f t="shared" si="18"/>
        <v>-32472</v>
      </c>
      <c r="J62" s="35">
        <f t="shared" si="18"/>
        <v>-65084</v>
      </c>
      <c r="K62" s="35">
        <f aca="true" t="shared" si="19" ref="K62:K91">SUM(B62:J62)</f>
        <v>-1662886.9500000002</v>
      </c>
    </row>
    <row r="63" spans="1:11" ht="18.75" customHeight="1">
      <c r="A63" s="12" t="s">
        <v>75</v>
      </c>
      <c r="B63" s="35">
        <f>-ROUND(B9*$D$3,2)</f>
        <v>-142184</v>
      </c>
      <c r="C63" s="35">
        <f aca="true" t="shared" si="20" ref="C63:J63">-ROUND(C9*$D$3,2)</f>
        <v>-205512</v>
      </c>
      <c r="D63" s="35">
        <f t="shared" si="20"/>
        <v>-165700</v>
      </c>
      <c r="E63" s="35">
        <f t="shared" si="20"/>
        <v>-133108</v>
      </c>
      <c r="F63" s="35">
        <f t="shared" si="20"/>
        <v>-145772</v>
      </c>
      <c r="G63" s="35">
        <f t="shared" si="20"/>
        <v>-198148</v>
      </c>
      <c r="H63" s="35">
        <f t="shared" si="20"/>
        <v>-180600</v>
      </c>
      <c r="I63" s="35">
        <f t="shared" si="20"/>
        <v>-32472</v>
      </c>
      <c r="J63" s="35">
        <f t="shared" si="20"/>
        <v>-65084</v>
      </c>
      <c r="K63" s="35">
        <f t="shared" si="19"/>
        <v>-1268580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-1336</v>
      </c>
      <c r="C65" s="35">
        <v>-164</v>
      </c>
      <c r="D65" s="35">
        <v>-268</v>
      </c>
      <c r="E65" s="35">
        <v>-796</v>
      </c>
      <c r="F65" s="35">
        <v>-572</v>
      </c>
      <c r="G65" s="35">
        <v>-424</v>
      </c>
      <c r="H65" s="19">
        <v>0</v>
      </c>
      <c r="I65" s="19">
        <v>0</v>
      </c>
      <c r="J65" s="19">
        <v>0</v>
      </c>
      <c r="K65" s="35">
        <f t="shared" si="19"/>
        <v>-3560</v>
      </c>
    </row>
    <row r="66" spans="1:11" ht="18.75" customHeight="1">
      <c r="A66" s="12" t="s">
        <v>105</v>
      </c>
      <c r="B66" s="35">
        <v>-8208</v>
      </c>
      <c r="C66" s="35">
        <v>-2604</v>
      </c>
      <c r="D66" s="35">
        <v>-2336</v>
      </c>
      <c r="E66" s="35">
        <v>-6856</v>
      </c>
      <c r="F66" s="35">
        <v>-3492</v>
      </c>
      <c r="G66" s="35">
        <v>-2296</v>
      </c>
      <c r="H66" s="19">
        <v>0</v>
      </c>
      <c r="I66" s="19">
        <v>0</v>
      </c>
      <c r="J66" s="19">
        <v>0</v>
      </c>
      <c r="K66" s="35">
        <f t="shared" si="19"/>
        <v>-25792</v>
      </c>
    </row>
    <row r="67" spans="1:11" ht="18.75" customHeight="1">
      <c r="A67" s="12" t="s">
        <v>52</v>
      </c>
      <c r="B67" s="35">
        <v>-57152.26</v>
      </c>
      <c r="C67" s="35">
        <v>-4856.5</v>
      </c>
      <c r="D67" s="35">
        <v>-21800.94</v>
      </c>
      <c r="E67" s="35">
        <v>-106505.33</v>
      </c>
      <c r="F67" s="35">
        <v>-96941.77</v>
      </c>
      <c r="G67" s="35">
        <v>-77698.15</v>
      </c>
      <c r="H67" s="19">
        <v>0</v>
      </c>
      <c r="I67" s="19">
        <v>0</v>
      </c>
      <c r="J67" s="19">
        <v>0</v>
      </c>
      <c r="K67" s="35">
        <f t="shared" si="19"/>
        <v>-364954.94999999995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1533023.43</v>
      </c>
      <c r="C106" s="24">
        <f t="shared" si="22"/>
        <v>2342877.0100000007</v>
      </c>
      <c r="D106" s="24">
        <f t="shared" si="22"/>
        <v>2700920.6799999992</v>
      </c>
      <c r="E106" s="24">
        <f t="shared" si="22"/>
        <v>1442922.1899999997</v>
      </c>
      <c r="F106" s="24">
        <f t="shared" si="22"/>
        <v>1994505.7699999996</v>
      </c>
      <c r="G106" s="24">
        <f t="shared" si="22"/>
        <v>2880987.7100000004</v>
      </c>
      <c r="H106" s="24">
        <f t="shared" si="22"/>
        <v>1481242.76</v>
      </c>
      <c r="I106" s="24">
        <f>+I107+I108</f>
        <v>520036.58999999997</v>
      </c>
      <c r="J106" s="24">
        <f>+J107+J108</f>
        <v>976285.56</v>
      </c>
      <c r="K106" s="46">
        <f>SUM(B106:J106)</f>
        <v>15872801.7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1515405.93</v>
      </c>
      <c r="C107" s="24">
        <f t="shared" si="23"/>
        <v>2317928.9500000007</v>
      </c>
      <c r="D107" s="24">
        <f t="shared" si="23"/>
        <v>2675707.1699999995</v>
      </c>
      <c r="E107" s="24">
        <f t="shared" si="23"/>
        <v>1420020.1599999997</v>
      </c>
      <c r="F107" s="24">
        <f t="shared" si="23"/>
        <v>1971305.7699999996</v>
      </c>
      <c r="G107" s="24">
        <f t="shared" si="23"/>
        <v>2851436.22</v>
      </c>
      <c r="H107" s="24">
        <f t="shared" si="23"/>
        <v>1460984.2</v>
      </c>
      <c r="I107" s="24">
        <f t="shared" si="23"/>
        <v>520036.58999999997</v>
      </c>
      <c r="J107" s="24">
        <f t="shared" si="23"/>
        <v>962427.05</v>
      </c>
      <c r="K107" s="46">
        <f>SUM(B107:J107)</f>
        <v>15695252.040000001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15872801.709999999</v>
      </c>
      <c r="L114" s="52"/>
    </row>
    <row r="115" spans="1:11" ht="18.75" customHeight="1">
      <c r="A115" s="26" t="s">
        <v>70</v>
      </c>
      <c r="B115" s="27">
        <v>199643.63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199643.63</v>
      </c>
    </row>
    <row r="116" spans="1:11" ht="18.75" customHeight="1">
      <c r="A116" s="26" t="s">
        <v>71</v>
      </c>
      <c r="B116" s="27">
        <v>1333379.79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1333379.79</v>
      </c>
    </row>
    <row r="117" spans="1:11" ht="18.75" customHeight="1">
      <c r="A117" s="26" t="s">
        <v>72</v>
      </c>
      <c r="B117" s="38">
        <v>0</v>
      </c>
      <c r="C117" s="27">
        <f>+C106</f>
        <v>2342877.0100000007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2342877.0100000007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2513620.75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2513620.75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187299.95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187299.95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1428492.97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1428492.97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14429.22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14429.22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390261.79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390261.79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726311.12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726311.12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97295.78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97295.78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780637.08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780637.08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853414.11</v>
      </c>
      <c r="H126" s="38">
        <v>0</v>
      </c>
      <c r="I126" s="38">
        <v>0</v>
      </c>
      <c r="J126" s="38">
        <v>0</v>
      </c>
      <c r="K126" s="39">
        <f t="shared" si="25"/>
        <v>853414.11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67422.82</v>
      </c>
      <c r="H127" s="38">
        <v>0</v>
      </c>
      <c r="I127" s="38">
        <v>0</v>
      </c>
      <c r="J127" s="38">
        <v>0</v>
      </c>
      <c r="K127" s="39">
        <f t="shared" si="25"/>
        <v>67422.82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401505.32</v>
      </c>
      <c r="H128" s="38">
        <v>0</v>
      </c>
      <c r="I128" s="38">
        <v>0</v>
      </c>
      <c r="J128" s="38">
        <v>0</v>
      </c>
      <c r="K128" s="39">
        <f t="shared" si="25"/>
        <v>401505.32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407803.22</v>
      </c>
      <c r="H129" s="38">
        <v>0</v>
      </c>
      <c r="I129" s="38">
        <v>0</v>
      </c>
      <c r="J129" s="38">
        <v>0</v>
      </c>
      <c r="K129" s="39">
        <f t="shared" si="25"/>
        <v>407803.22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1150842.24</v>
      </c>
      <c r="H130" s="38">
        <v>0</v>
      </c>
      <c r="I130" s="38">
        <v>0</v>
      </c>
      <c r="J130" s="38">
        <v>0</v>
      </c>
      <c r="K130" s="39">
        <f t="shared" si="25"/>
        <v>1150842.24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530103.66</v>
      </c>
      <c r="I131" s="38">
        <v>0</v>
      </c>
      <c r="J131" s="38">
        <v>0</v>
      </c>
      <c r="K131" s="39">
        <f t="shared" si="25"/>
        <v>530103.66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951139.11</v>
      </c>
      <c r="I132" s="38">
        <v>0</v>
      </c>
      <c r="J132" s="38">
        <v>0</v>
      </c>
      <c r="K132" s="39">
        <f t="shared" si="25"/>
        <v>951139.11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520036.59</v>
      </c>
      <c r="J133" s="38"/>
      <c r="K133" s="39">
        <f t="shared" si="25"/>
        <v>520036.59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976285.55</v>
      </c>
      <c r="K134" s="42">
        <f t="shared" si="25"/>
        <v>976285.55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2018-04-11T18:03:15Z</dcterms:modified>
  <cp:category/>
  <cp:version/>
  <cp:contentType/>
  <cp:contentStatus/>
</cp:coreProperties>
</file>