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<sst xmlns="http://schemas.openxmlformats.org/spreadsheetml/2006/main" count="138" uniqueCount="138">
  <si>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</si>
  <si>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</si>
  <si>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</si>
  <si>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</si>
  <si>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</si>
  <si>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</si>
  <si>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</si>
  <si>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</si>
  <si>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</si>
  <si>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</si>
  <si>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</si>
  <si>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</si>
  <si>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</si>
  <si>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</si>
  <si>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</si>
  <si>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</si>
  <si>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</si>
  <si>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</si>
  <si>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</si>
  <si>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</si>
  <si>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</si>
  <si>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</si>
  <si>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</si>
  <si>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</si>
  <si>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</si>
  <si>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</si>
  <si>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</si>
  <si>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</si>
  <si>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</si>
  <si>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</si>
  <si>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</si>
  <si>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</si>
  <si>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</si>
  <si>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</si>
  <si>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</si>
  <si>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</si>
  <si>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</si>
  <si>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</si>
  <si>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</si>
  <si>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</si>
  <si>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</si>
  <si>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</si>
  <si>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</si>
  <si>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</si>
  <si>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</si>
  <si>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</si>
  <si>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</si>
  <si>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</si>
  <si>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</si>
  <si>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</si>
  <si>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</si>
  <si>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</si>
  <si>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</si>
  <si>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</si>
  <si>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</si>
  <si>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</si>
  <si>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</si>
  <si>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</si>
  <si>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</si>
  <si>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</si>
  <si>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</si>
  <si>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</si>
  <si>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</si>
  <si>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</si>
  <si>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</si>
  <si>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</si>
  <si>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</si>
  <si>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</si>
  <si>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</si>
  <si>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</si>
  <si>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</si>
  <si>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</si>
  <si>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</si>
  <si>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</si>
  <si>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</si>
  <si>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</si>
  <si>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</si>
  <si>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</si>
  <si>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</si>
  <si>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</si>
  <si>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</si>
  <si>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</si>
  <si>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</si>
  <si>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</si>
  <si>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</si>
  <si>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</si>
  <si>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</si>
  <si>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</si>
  <si>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</si>
  <si>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</si>
  <si>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</si>
  <si>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</si>
  <si>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</si>
  <si>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</si>
  <si>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</si>
  <si>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</si>
  <si>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</si>
  <si>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</si>
  <si>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</si>
  <si>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</si>
  <si>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</si>
  <si>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</si>
  <si>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</si>
  <si>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</si>
  <si>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</si>
  <si>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</si>
  <si>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</si>
  <si>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</si>
  <si>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</si>
  <si>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</si>
  <si>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</si>
  <si>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</si>
  <si>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</si>
  <si>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</si>
  <si>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</si>
  <si>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</si>
  <si>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</si>
  <si>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</si>
  <si>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</si>
  <si>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</si>
  <si>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</si>
  <si>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</si>
  <si>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</si>
  <si>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</si>
  <si>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</si>
  <si>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</si>
  <si>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</si>
  <si>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</si>
  <si>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</si>
  <si>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</si>
  <si>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</si>
  <si>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</si>
  <si>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</si>
  <si>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</si>
  <si>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</si>
  <si>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</si>
  <si>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</si>
  <si>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01/04/18 - VENCIMENTO 06/04/18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</si>
</sst>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151489</v>
      </c>
      <c r="C7" s="9">
        <f t="shared" si="0"/>
        <v>216289</v>
      </c>
      <c r="D7" s="9">
        <f t="shared" si="0"/>
        <v>228556</v>
      </c>
      <c r="E7" s="9">
        <f t="shared" si="0"/>
        <v>127994</v>
      </c>
      <c r="F7" s="9">
        <f t="shared" si="0"/>
        <v>219552</v>
      </c>
      <c r="G7" s="9">
        <f t="shared" si="0"/>
        <v>370503</v>
      </c>
      <c r="H7" s="9">
        <f t="shared" si="0"/>
        <v>125643</v>
      </c>
      <c r="I7" s="9">
        <f t="shared" si="0"/>
        <v>24730</v>
      </c>
      <c r="J7" s="9">
        <f t="shared" si="0"/>
        <v>107673</v>
      </c>
      <c r="K7" s="9">
        <f t="shared" si="0"/>
        <v>1572429</v>
      </c>
      <c r="L7" s="50"/>
    </row>
    <row r="8" spans="1:11" ht="17.25" customHeight="1">
      <c r="A8" s="10" t="s">
        <v>97</v>
      </c>
      <c r="B8" s="11">
        <f>B9+B12+B16</f>
        <v>71575</v>
      </c>
      <c r="C8" s="11">
        <f aca="true" t="shared" si="1" ref="C8:J8">C9+C12+C16</f>
        <v>107494</v>
      </c>
      <c r="D8" s="11">
        <f t="shared" si="1"/>
        <v>105610</v>
      </c>
      <c r="E8" s="11">
        <f t="shared" si="1"/>
        <v>63958</v>
      </c>
      <c r="F8" s="11">
        <f t="shared" si="1"/>
        <v>100748</v>
      </c>
      <c r="G8" s="11">
        <f t="shared" si="1"/>
        <v>172680</v>
      </c>
      <c r="H8" s="11">
        <f t="shared" si="1"/>
        <v>67722</v>
      </c>
      <c r="I8" s="11">
        <f t="shared" si="1"/>
        <v>10679</v>
      </c>
      <c r="J8" s="11">
        <f t="shared" si="1"/>
        <v>50997</v>
      </c>
      <c r="K8" s="11">
        <f>SUM(B8:J8)</f>
        <v>751463</v>
      </c>
    </row>
    <row r="9" spans="1:11" ht="17.25" customHeight="1">
      <c r="A9" s="15" t="s">
        <v>16</v>
      </c>
      <c r="B9" s="13">
        <f>+B10+B11</f>
        <v>13956</v>
      </c>
      <c r="C9" s="13">
        <f aca="true" t="shared" si="2" ref="C9:J9">+C10+C11</f>
        <v>23363</v>
      </c>
      <c r="D9" s="13">
        <f t="shared" si="2"/>
        <v>21557</v>
      </c>
      <c r="E9" s="13">
        <f t="shared" si="2"/>
        <v>12575</v>
      </c>
      <c r="F9" s="13">
        <f t="shared" si="2"/>
        <v>16996</v>
      </c>
      <c r="G9" s="13">
        <f t="shared" si="2"/>
        <v>21761</v>
      </c>
      <c r="H9" s="13">
        <f t="shared" si="2"/>
        <v>14275</v>
      </c>
      <c r="I9" s="13">
        <f t="shared" si="2"/>
        <v>2569</v>
      </c>
      <c r="J9" s="13">
        <f t="shared" si="2"/>
        <v>10189</v>
      </c>
      <c r="K9" s="11">
        <f>SUM(B9:J9)</f>
        <v>137241</v>
      </c>
    </row>
    <row r="10" spans="1:11" ht="17.25" customHeight="1">
      <c r="A10" s="29" t="s">
        <v>17</v>
      </c>
      <c r="B10" s="13">
        <v>13956</v>
      </c>
      <c r="C10" s="13">
        <v>23363</v>
      </c>
      <c r="D10" s="13">
        <v>21557</v>
      </c>
      <c r="E10" s="13">
        <v>12575</v>
      </c>
      <c r="F10" s="13">
        <v>16996</v>
      </c>
      <c r="G10" s="13">
        <v>21761</v>
      </c>
      <c r="H10" s="13">
        <v>14275</v>
      </c>
      <c r="I10" s="13">
        <v>2569</v>
      </c>
      <c r="J10" s="13">
        <v>10189</v>
      </c>
      <c r="K10" s="11">
        <f>SUM(B10:J10)</f>
        <v>137241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53611</v>
      </c>
      <c r="C12" s="17">
        <f t="shared" si="3"/>
        <v>78363</v>
      </c>
      <c r="D12" s="17">
        <f t="shared" si="3"/>
        <v>78381</v>
      </c>
      <c r="E12" s="17">
        <f t="shared" si="3"/>
        <v>47959</v>
      </c>
      <c r="F12" s="17">
        <f t="shared" si="3"/>
        <v>77182</v>
      </c>
      <c r="G12" s="17">
        <f t="shared" si="3"/>
        <v>140061</v>
      </c>
      <c r="H12" s="17">
        <f t="shared" si="3"/>
        <v>50360</v>
      </c>
      <c r="I12" s="17">
        <f t="shared" si="3"/>
        <v>7470</v>
      </c>
      <c r="J12" s="17">
        <f t="shared" si="3"/>
        <v>38216</v>
      </c>
      <c r="K12" s="11">
        <f aca="true" t="shared" si="4" ref="K12:K27">SUM(B12:J12)</f>
        <v>571603</v>
      </c>
    </row>
    <row r="13" spans="1:13" ht="17.25" customHeight="1">
      <c r="A13" s="14" t="s">
        <v>19</v>
      </c>
      <c r="B13" s="13">
        <v>24379</v>
      </c>
      <c r="C13" s="13">
        <v>38531</v>
      </c>
      <c r="D13" s="13">
        <v>39132</v>
      </c>
      <c r="E13" s="13">
        <v>23223</v>
      </c>
      <c r="F13" s="13">
        <v>34917</v>
      </c>
      <c r="G13" s="13">
        <v>57593</v>
      </c>
      <c r="H13" s="13">
        <v>20669</v>
      </c>
      <c r="I13" s="13">
        <v>3929</v>
      </c>
      <c r="J13" s="13">
        <v>19255</v>
      </c>
      <c r="K13" s="11">
        <f t="shared" si="4"/>
        <v>261628</v>
      </c>
      <c r="L13" s="50"/>
      <c r="M13" s="51"/>
    </row>
    <row r="14" spans="1:12" ht="17.25" customHeight="1">
      <c r="A14" s="14" t="s">
        <v>20</v>
      </c>
      <c r="B14" s="13">
        <v>28092</v>
      </c>
      <c r="C14" s="13">
        <v>38090</v>
      </c>
      <c r="D14" s="13">
        <v>37864</v>
      </c>
      <c r="E14" s="13">
        <v>23622</v>
      </c>
      <c r="F14" s="13">
        <v>40941</v>
      </c>
      <c r="G14" s="13">
        <v>80529</v>
      </c>
      <c r="H14" s="13">
        <v>28099</v>
      </c>
      <c r="I14" s="13">
        <v>3376</v>
      </c>
      <c r="J14" s="13">
        <v>18371</v>
      </c>
      <c r="K14" s="11">
        <f t="shared" si="4"/>
        <v>298984</v>
      </c>
      <c r="L14" s="50"/>
    </row>
    <row r="15" spans="1:11" ht="17.25" customHeight="1">
      <c r="A15" s="14" t="s">
        <v>21</v>
      </c>
      <c r="B15" s="13">
        <v>1140</v>
      </c>
      <c r="C15" s="13">
        <v>1742</v>
      </c>
      <c r="D15" s="13">
        <v>1385</v>
      </c>
      <c r="E15" s="13">
        <v>1114</v>
      </c>
      <c r="F15" s="13">
        <v>1324</v>
      </c>
      <c r="G15" s="13">
        <v>1939</v>
      </c>
      <c r="H15" s="13">
        <v>1592</v>
      </c>
      <c r="I15" s="13">
        <v>165</v>
      </c>
      <c r="J15" s="13">
        <v>590</v>
      </c>
      <c r="K15" s="11">
        <f t="shared" si="4"/>
        <v>10991</v>
      </c>
    </row>
    <row r="16" spans="1:11" ht="17.25" customHeight="1">
      <c r="A16" s="15" t="s">
        <v>93</v>
      </c>
      <c r="B16" s="13">
        <f>B17+B18+B19</f>
        <v>4008</v>
      </c>
      <c r="C16" s="13">
        <f aca="true" t="shared" si="5" ref="C16:J16">C17+C18+C19</f>
        <v>5768</v>
      </c>
      <c r="D16" s="13">
        <f t="shared" si="5"/>
        <v>5672</v>
      </c>
      <c r="E16" s="13">
        <f t="shared" si="5"/>
        <v>3424</v>
      </c>
      <c r="F16" s="13">
        <f t="shared" si="5"/>
        <v>6570</v>
      </c>
      <c r="G16" s="13">
        <f t="shared" si="5"/>
        <v>10858</v>
      </c>
      <c r="H16" s="13">
        <f t="shared" si="5"/>
        <v>3087</v>
      </c>
      <c r="I16" s="13">
        <f t="shared" si="5"/>
        <v>640</v>
      </c>
      <c r="J16" s="13">
        <f t="shared" si="5"/>
        <v>2592</v>
      </c>
      <c r="K16" s="11">
        <f t="shared" si="4"/>
        <v>42619</v>
      </c>
    </row>
    <row r="17" spans="1:11" ht="17.25" customHeight="1">
      <c r="A17" s="14" t="s">
        <v>94</v>
      </c>
      <c r="B17" s="13">
        <v>3969</v>
      </c>
      <c r="C17" s="13">
        <v>5695</v>
      </c>
      <c r="D17" s="13">
        <v>5621</v>
      </c>
      <c r="E17" s="13">
        <v>3398</v>
      </c>
      <c r="F17" s="13">
        <v>6528</v>
      </c>
      <c r="G17" s="13">
        <v>10736</v>
      </c>
      <c r="H17" s="13">
        <v>3060</v>
      </c>
      <c r="I17" s="13">
        <v>639</v>
      </c>
      <c r="J17" s="13">
        <v>2584</v>
      </c>
      <c r="K17" s="11">
        <f t="shared" si="4"/>
        <v>42230</v>
      </c>
    </row>
    <row r="18" spans="1:11" ht="17.25" customHeight="1">
      <c r="A18" s="14" t="s">
        <v>95</v>
      </c>
      <c r="B18" s="13">
        <v>36</v>
      </c>
      <c r="C18" s="13">
        <v>59</v>
      </c>
      <c r="D18" s="13">
        <v>45</v>
      </c>
      <c r="E18" s="13">
        <v>22</v>
      </c>
      <c r="F18" s="13">
        <v>39</v>
      </c>
      <c r="G18" s="13">
        <v>119</v>
      </c>
      <c r="H18" s="13">
        <v>19</v>
      </c>
      <c r="I18" s="13">
        <v>0</v>
      </c>
      <c r="J18" s="13">
        <v>6</v>
      </c>
      <c r="K18" s="11">
        <f t="shared" si="4"/>
        <v>345</v>
      </c>
    </row>
    <row r="19" spans="1:11" ht="17.25" customHeight="1">
      <c r="A19" s="14" t="s">
        <v>96</v>
      </c>
      <c r="B19" s="13">
        <v>3</v>
      </c>
      <c r="C19" s="13">
        <v>14</v>
      </c>
      <c r="D19" s="13">
        <v>6</v>
      </c>
      <c r="E19" s="13">
        <v>4</v>
      </c>
      <c r="F19" s="13">
        <v>3</v>
      </c>
      <c r="G19" s="13">
        <v>3</v>
      </c>
      <c r="H19" s="13">
        <v>8</v>
      </c>
      <c r="I19" s="13">
        <v>1</v>
      </c>
      <c r="J19" s="13">
        <v>2</v>
      </c>
      <c r="K19" s="11">
        <f t="shared" si="4"/>
        <v>44</v>
      </c>
    </row>
    <row r="20" spans="1:11" ht="17.25" customHeight="1">
      <c r="A20" s="16" t="s">
        <v>22</v>
      </c>
      <c r="B20" s="11">
        <f>+B21+B22+B23</f>
        <v>44337</v>
      </c>
      <c r="C20" s="11">
        <f aca="true" t="shared" si="6" ref="C20:J20">+C21+C22+C23</f>
        <v>54307</v>
      </c>
      <c r="D20" s="11">
        <f t="shared" si="6"/>
        <v>63120</v>
      </c>
      <c r="E20" s="11">
        <f t="shared" si="6"/>
        <v>32232</v>
      </c>
      <c r="F20" s="11">
        <f t="shared" si="6"/>
        <v>71713</v>
      </c>
      <c r="G20" s="11">
        <f t="shared" si="6"/>
        <v>133962</v>
      </c>
      <c r="H20" s="11">
        <f t="shared" si="6"/>
        <v>33355</v>
      </c>
      <c r="I20" s="11">
        <f t="shared" si="6"/>
        <v>6800</v>
      </c>
      <c r="J20" s="11">
        <f t="shared" si="6"/>
        <v>27180</v>
      </c>
      <c r="K20" s="11">
        <f t="shared" si="4"/>
        <v>467006</v>
      </c>
    </row>
    <row r="21" spans="1:12" ht="17.25" customHeight="1">
      <c r="A21" s="12" t="s">
        <v>23</v>
      </c>
      <c r="B21" s="13">
        <v>23453</v>
      </c>
      <c r="C21" s="13">
        <v>31381</v>
      </c>
      <c r="D21" s="13">
        <v>37222</v>
      </c>
      <c r="E21" s="13">
        <v>18680</v>
      </c>
      <c r="F21" s="13">
        <v>37891</v>
      </c>
      <c r="G21" s="13">
        <v>62382</v>
      </c>
      <c r="H21" s="13">
        <v>17191</v>
      </c>
      <c r="I21" s="13">
        <v>4336</v>
      </c>
      <c r="J21" s="13">
        <v>15571</v>
      </c>
      <c r="K21" s="11">
        <f t="shared" si="4"/>
        <v>248107</v>
      </c>
      <c r="L21" s="50"/>
    </row>
    <row r="22" spans="1:12" ht="17.25" customHeight="1">
      <c r="A22" s="12" t="s">
        <v>24</v>
      </c>
      <c r="B22" s="13">
        <v>20371</v>
      </c>
      <c r="C22" s="13">
        <v>22262</v>
      </c>
      <c r="D22" s="13">
        <v>25205</v>
      </c>
      <c r="E22" s="13">
        <v>13160</v>
      </c>
      <c r="F22" s="13">
        <v>33160</v>
      </c>
      <c r="G22" s="13">
        <v>70432</v>
      </c>
      <c r="H22" s="13">
        <v>15619</v>
      </c>
      <c r="I22" s="13">
        <v>2372</v>
      </c>
      <c r="J22" s="13">
        <v>11362</v>
      </c>
      <c r="K22" s="11">
        <f t="shared" si="4"/>
        <v>213943</v>
      </c>
      <c r="L22" s="50"/>
    </row>
    <row r="23" spans="1:11" ht="17.25" customHeight="1">
      <c r="A23" s="12" t="s">
        <v>25</v>
      </c>
      <c r="B23" s="13">
        <v>513</v>
      </c>
      <c r="C23" s="13">
        <v>664</v>
      </c>
      <c r="D23" s="13">
        <v>693</v>
      </c>
      <c r="E23" s="13">
        <v>392</v>
      </c>
      <c r="F23" s="13">
        <v>662</v>
      </c>
      <c r="G23" s="13">
        <v>1148</v>
      </c>
      <c r="H23" s="13">
        <v>545</v>
      </c>
      <c r="I23" s="13">
        <v>92</v>
      </c>
      <c r="J23" s="13">
        <v>247</v>
      </c>
      <c r="K23" s="11">
        <f t="shared" si="4"/>
        <v>4956</v>
      </c>
    </row>
    <row r="24" spans="1:11" ht="17.25" customHeight="1">
      <c r="A24" s="16" t="s">
        <v>26</v>
      </c>
      <c r="B24" s="13">
        <f>+B25+B26</f>
        <v>35577</v>
      </c>
      <c r="C24" s="13">
        <f aca="true" t="shared" si="7" ref="C24:J24">+C25+C26</f>
        <v>54488</v>
      </c>
      <c r="D24" s="13">
        <f t="shared" si="7"/>
        <v>59826</v>
      </c>
      <c r="E24" s="13">
        <f t="shared" si="7"/>
        <v>31804</v>
      </c>
      <c r="F24" s="13">
        <f t="shared" si="7"/>
        <v>47091</v>
      </c>
      <c r="G24" s="13">
        <f t="shared" si="7"/>
        <v>63861</v>
      </c>
      <c r="H24" s="13">
        <f t="shared" si="7"/>
        <v>23964</v>
      </c>
      <c r="I24" s="13">
        <f t="shared" si="7"/>
        <v>7251</v>
      </c>
      <c r="J24" s="13">
        <f t="shared" si="7"/>
        <v>29496</v>
      </c>
      <c r="K24" s="11">
        <f t="shared" si="4"/>
        <v>353358</v>
      </c>
    </row>
    <row r="25" spans="1:12" ht="17.25" customHeight="1">
      <c r="A25" s="12" t="s">
        <v>115</v>
      </c>
      <c r="B25" s="13">
        <v>23049</v>
      </c>
      <c r="C25" s="13">
        <v>36423</v>
      </c>
      <c r="D25" s="13">
        <v>42641</v>
      </c>
      <c r="E25" s="13">
        <v>22530</v>
      </c>
      <c r="F25" s="13">
        <v>31084</v>
      </c>
      <c r="G25" s="13">
        <v>41266</v>
      </c>
      <c r="H25" s="13">
        <v>15867</v>
      </c>
      <c r="I25" s="13">
        <v>5708</v>
      </c>
      <c r="J25" s="13">
        <v>20041</v>
      </c>
      <c r="K25" s="11">
        <f t="shared" si="4"/>
        <v>238609</v>
      </c>
      <c r="L25" s="50"/>
    </row>
    <row r="26" spans="1:12" ht="17.25" customHeight="1">
      <c r="A26" s="12" t="s">
        <v>116</v>
      </c>
      <c r="B26" s="13">
        <v>12528</v>
      </c>
      <c r="C26" s="13">
        <v>18065</v>
      </c>
      <c r="D26" s="13">
        <v>17185</v>
      </c>
      <c r="E26" s="13">
        <v>9274</v>
      </c>
      <c r="F26" s="13">
        <v>16007</v>
      </c>
      <c r="G26" s="13">
        <v>22595</v>
      </c>
      <c r="H26" s="13">
        <v>8097</v>
      </c>
      <c r="I26" s="13">
        <v>1543</v>
      </c>
      <c r="J26" s="13">
        <v>9455</v>
      </c>
      <c r="K26" s="11">
        <f t="shared" si="4"/>
        <v>114749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602</v>
      </c>
      <c r="I27" s="11">
        <v>0</v>
      </c>
      <c r="J27" s="11">
        <v>0</v>
      </c>
      <c r="K27" s="11">
        <f t="shared" si="4"/>
        <v>602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31605.43</v>
      </c>
      <c r="I35" s="19">
        <v>0</v>
      </c>
      <c r="J35" s="19">
        <v>0</v>
      </c>
      <c r="K35" s="23">
        <f>SUM(B35:J35)</f>
        <v>31605.43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454255.72</v>
      </c>
      <c r="C47" s="22">
        <f aca="true" t="shared" si="12" ref="C47:H47">+C48+C57</f>
        <v>721764.4500000001</v>
      </c>
      <c r="D47" s="22">
        <f t="shared" si="12"/>
        <v>853829.48</v>
      </c>
      <c r="E47" s="22">
        <f t="shared" si="12"/>
        <v>417909.18000000005</v>
      </c>
      <c r="F47" s="22">
        <f t="shared" si="12"/>
        <v>693175.2</v>
      </c>
      <c r="G47" s="22">
        <f t="shared" si="12"/>
        <v>983505.59</v>
      </c>
      <c r="H47" s="22">
        <f t="shared" si="12"/>
        <v>423625.06999999995</v>
      </c>
      <c r="I47" s="22">
        <f>+I48+I57</f>
        <v>121090.3</v>
      </c>
      <c r="J47" s="22">
        <f>+J48+J57</f>
        <v>348332.89</v>
      </c>
      <c r="K47" s="22">
        <f>SUM(B47:J47)</f>
        <v>5017487.88</v>
      </c>
    </row>
    <row r="48" spans="1:11" ht="17.25" customHeight="1">
      <c r="A48" s="16" t="s">
        <v>108</v>
      </c>
      <c r="B48" s="23">
        <f>SUM(B49:B56)</f>
        <v>436638.22</v>
      </c>
      <c r="C48" s="23">
        <f aca="true" t="shared" si="13" ref="C48:J48">SUM(C49:C56)</f>
        <v>696816.39</v>
      </c>
      <c r="D48" s="23">
        <f t="shared" si="13"/>
        <v>828615.97</v>
      </c>
      <c r="E48" s="23">
        <f t="shared" si="13"/>
        <v>395007.15</v>
      </c>
      <c r="F48" s="23">
        <f t="shared" si="13"/>
        <v>669975.2</v>
      </c>
      <c r="G48" s="23">
        <f t="shared" si="13"/>
        <v>953954.1</v>
      </c>
      <c r="H48" s="23">
        <f t="shared" si="13"/>
        <v>403366.50999999995</v>
      </c>
      <c r="I48" s="23">
        <f t="shared" si="13"/>
        <v>121090.3</v>
      </c>
      <c r="J48" s="23">
        <f t="shared" si="13"/>
        <v>334474.38</v>
      </c>
      <c r="K48" s="23">
        <f aca="true" t="shared" si="14" ref="K48:K57">SUM(B48:J48)</f>
        <v>4839938.22</v>
      </c>
    </row>
    <row r="49" spans="1:11" ht="17.25" customHeight="1">
      <c r="A49" s="34" t="s">
        <v>43</v>
      </c>
      <c r="B49" s="23">
        <f aca="true" t="shared" si="15" ref="B49:H49">ROUND(B30*B7,2)</f>
        <v>433273.69</v>
      </c>
      <c r="C49" s="23">
        <f t="shared" si="15"/>
        <v>690567.52</v>
      </c>
      <c r="D49" s="23">
        <f t="shared" si="15"/>
        <v>823372.99</v>
      </c>
      <c r="E49" s="23">
        <f t="shared" si="15"/>
        <v>392148.02</v>
      </c>
      <c r="F49" s="23">
        <f t="shared" si="15"/>
        <v>665725.57</v>
      </c>
      <c r="G49" s="23">
        <f t="shared" si="15"/>
        <v>947968.98</v>
      </c>
      <c r="H49" s="23">
        <f t="shared" si="15"/>
        <v>368624</v>
      </c>
      <c r="I49" s="23">
        <f>ROUND(I30*I7,2)</f>
        <v>120024.58</v>
      </c>
      <c r="J49" s="23">
        <f>ROUND(J30*J7,2)</f>
        <v>332257.34</v>
      </c>
      <c r="K49" s="23">
        <f t="shared" si="14"/>
        <v>4773962.6899999995</v>
      </c>
    </row>
    <row r="50" spans="1:11" ht="17.25" customHeight="1">
      <c r="A50" s="34" t="s">
        <v>44</v>
      </c>
      <c r="B50" s="19">
        <v>0</v>
      </c>
      <c r="C50" s="23">
        <f>ROUND(C31*C7,2)</f>
        <v>1534.97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1534.97</v>
      </c>
    </row>
    <row r="51" spans="1:11" ht="17.25" customHeight="1">
      <c r="A51" s="64" t="s">
        <v>104</v>
      </c>
      <c r="B51" s="65">
        <f aca="true" t="shared" si="16" ref="B51:H51">ROUND(B32*B7,2)</f>
        <v>-727.15</v>
      </c>
      <c r="C51" s="65">
        <f t="shared" si="16"/>
        <v>-1059.82</v>
      </c>
      <c r="D51" s="65">
        <f t="shared" si="16"/>
        <v>-1142.78</v>
      </c>
      <c r="E51" s="65">
        <f t="shared" si="16"/>
        <v>-586.27</v>
      </c>
      <c r="F51" s="65">
        <f t="shared" si="16"/>
        <v>-1031.89</v>
      </c>
      <c r="G51" s="65">
        <f t="shared" si="16"/>
        <v>-1444.96</v>
      </c>
      <c r="H51" s="65">
        <f t="shared" si="16"/>
        <v>-577.96</v>
      </c>
      <c r="I51" s="19">
        <v>0</v>
      </c>
      <c r="J51" s="19">
        <v>0</v>
      </c>
      <c r="K51" s="65">
        <f>SUM(B51:J51)</f>
        <v>-6570.83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31605.43</v>
      </c>
      <c r="I53" s="31">
        <f>+I35</f>
        <v>0</v>
      </c>
      <c r="J53" s="31">
        <f>+J35</f>
        <v>0</v>
      </c>
      <c r="K53" s="23">
        <f t="shared" si="14"/>
        <v>31605.43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-56824</v>
      </c>
      <c r="C61" s="35">
        <f t="shared" si="17"/>
        <v>-94497.99</v>
      </c>
      <c r="D61" s="35">
        <f t="shared" si="17"/>
        <v>-87337.73</v>
      </c>
      <c r="E61" s="35">
        <f t="shared" si="17"/>
        <v>-51300</v>
      </c>
      <c r="F61" s="35">
        <f t="shared" si="17"/>
        <v>-70377.33</v>
      </c>
      <c r="G61" s="35">
        <f t="shared" si="17"/>
        <v>-90050.4</v>
      </c>
      <c r="H61" s="35">
        <f t="shared" si="17"/>
        <v>-57100</v>
      </c>
      <c r="I61" s="35">
        <f t="shared" si="17"/>
        <v>-12748.57</v>
      </c>
      <c r="J61" s="35">
        <f t="shared" si="17"/>
        <v>-40756</v>
      </c>
      <c r="K61" s="35">
        <f>SUM(B61:J61)</f>
        <v>-560992.02</v>
      </c>
    </row>
    <row r="62" spans="1:11" ht="18.75" customHeight="1">
      <c r="A62" s="16" t="s">
        <v>74</v>
      </c>
      <c r="B62" s="35">
        <f aca="true" t="shared" si="18" ref="B62:J62">B63+B64+B65+B66+B67+B68</f>
        <v>-55824</v>
      </c>
      <c r="C62" s="35">
        <f t="shared" si="18"/>
        <v>-93452</v>
      </c>
      <c r="D62" s="35">
        <f t="shared" si="18"/>
        <v>-86228</v>
      </c>
      <c r="E62" s="35">
        <f t="shared" si="18"/>
        <v>-50300</v>
      </c>
      <c r="F62" s="35">
        <f t="shared" si="18"/>
        <v>-67984</v>
      </c>
      <c r="G62" s="35">
        <f t="shared" si="18"/>
        <v>-87044</v>
      </c>
      <c r="H62" s="35">
        <f t="shared" si="18"/>
        <v>-57100</v>
      </c>
      <c r="I62" s="35">
        <f t="shared" si="18"/>
        <v>-10276</v>
      </c>
      <c r="J62" s="35">
        <f t="shared" si="18"/>
        <v>-40756</v>
      </c>
      <c r="K62" s="35">
        <f aca="true" t="shared" si="19" ref="K62:K91">SUM(B62:J62)</f>
        <v>-548964</v>
      </c>
    </row>
    <row r="63" spans="1:11" ht="18.75" customHeight="1">
      <c r="A63" s="12" t="s">
        <v>75</v>
      </c>
      <c r="B63" s="35">
        <f>-ROUND(B9*$D$3,2)</f>
        <v>-55824</v>
      </c>
      <c r="C63" s="35">
        <f aca="true" t="shared" si="20" ref="C63:J63">-ROUND(C9*$D$3,2)</f>
        <v>-93452</v>
      </c>
      <c r="D63" s="35">
        <f t="shared" si="20"/>
        <v>-86228</v>
      </c>
      <c r="E63" s="35">
        <f t="shared" si="20"/>
        <v>-50300</v>
      </c>
      <c r="F63" s="35">
        <f t="shared" si="20"/>
        <v>-67984</v>
      </c>
      <c r="G63" s="35">
        <f t="shared" si="20"/>
        <v>-87044</v>
      </c>
      <c r="H63" s="35">
        <f t="shared" si="20"/>
        <v>-57100</v>
      </c>
      <c r="I63" s="35">
        <f t="shared" si="20"/>
        <v>-10276</v>
      </c>
      <c r="J63" s="35">
        <f t="shared" si="20"/>
        <v>-40756</v>
      </c>
      <c r="K63" s="35">
        <f t="shared" si="19"/>
        <v>-548964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-1045.99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-12028.02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397431.72</v>
      </c>
      <c r="C106" s="24">
        <f t="shared" si="22"/>
        <v>627266.4600000001</v>
      </c>
      <c r="D106" s="24">
        <f t="shared" si="22"/>
        <v>766491.75</v>
      </c>
      <c r="E106" s="24">
        <f t="shared" si="22"/>
        <v>366609.18000000005</v>
      </c>
      <c r="F106" s="24">
        <f t="shared" si="22"/>
        <v>622797.87</v>
      </c>
      <c r="G106" s="24">
        <f t="shared" si="22"/>
        <v>893455.19</v>
      </c>
      <c r="H106" s="24">
        <f t="shared" si="22"/>
        <v>366525.06999999995</v>
      </c>
      <c r="I106" s="24">
        <f>+I107+I108</f>
        <v>108341.73</v>
      </c>
      <c r="J106" s="24">
        <f>+J107+J108</f>
        <v>307576.89</v>
      </c>
      <c r="K106" s="46">
        <f>SUM(B106:J106)</f>
        <v>4456495.86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379814.22</v>
      </c>
      <c r="C107" s="24">
        <f t="shared" si="23"/>
        <v>602318.4</v>
      </c>
      <c r="D107" s="24">
        <f t="shared" si="23"/>
        <v>741278.24</v>
      </c>
      <c r="E107" s="24">
        <f t="shared" si="23"/>
        <v>343707.15</v>
      </c>
      <c r="F107" s="24">
        <f t="shared" si="23"/>
        <v>599597.87</v>
      </c>
      <c r="G107" s="24">
        <f t="shared" si="23"/>
        <v>863903.7</v>
      </c>
      <c r="H107" s="24">
        <f t="shared" si="23"/>
        <v>346266.50999999995</v>
      </c>
      <c r="I107" s="24">
        <f t="shared" si="23"/>
        <v>108341.73</v>
      </c>
      <c r="J107" s="24">
        <f t="shared" si="23"/>
        <v>293718.38</v>
      </c>
      <c r="K107" s="46">
        <f>SUM(B107:J107)</f>
        <v>4278946.2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4456495.87</v>
      </c>
      <c r="L114" s="52"/>
    </row>
    <row r="115" spans="1:11" ht="18.75" customHeight="1">
      <c r="A115" s="26" t="s">
        <v>70</v>
      </c>
      <c r="B115" s="27">
        <v>47686.83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47686.83</v>
      </c>
    </row>
    <row r="116" spans="1:11" ht="18.75" customHeight="1">
      <c r="A116" s="26" t="s">
        <v>71</v>
      </c>
      <c r="B116" s="27">
        <v>349744.89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349744.89</v>
      </c>
    </row>
    <row r="117" spans="1:11" ht="18.75" customHeight="1">
      <c r="A117" s="26" t="s">
        <v>72</v>
      </c>
      <c r="B117" s="38">
        <v>0</v>
      </c>
      <c r="C117" s="27">
        <f>+C106</f>
        <v>627266.4600000001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627266.4600000001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714601.83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714601.83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51889.92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51889.92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362943.09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362943.09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3666.09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3666.09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113817.61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113817.61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224525.64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224525.64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37959.94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37959.94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246494.69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246494.69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266111.55</v>
      </c>
      <c r="H126" s="38">
        <v>0</v>
      </c>
      <c r="I126" s="38">
        <v>0</v>
      </c>
      <c r="J126" s="38">
        <v>0</v>
      </c>
      <c r="K126" s="39">
        <f t="shared" si="25"/>
        <v>266111.55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27678.07</v>
      </c>
      <c r="H127" s="38">
        <v>0</v>
      </c>
      <c r="I127" s="38">
        <v>0</v>
      </c>
      <c r="J127" s="38">
        <v>0</v>
      </c>
      <c r="K127" s="39">
        <f t="shared" si="25"/>
        <v>27678.07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123779.37</v>
      </c>
      <c r="H128" s="38">
        <v>0</v>
      </c>
      <c r="I128" s="38">
        <v>0</v>
      </c>
      <c r="J128" s="38">
        <v>0</v>
      </c>
      <c r="K128" s="39">
        <f t="shared" si="25"/>
        <v>123779.37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119436.89</v>
      </c>
      <c r="H129" s="38">
        <v>0</v>
      </c>
      <c r="I129" s="38">
        <v>0</v>
      </c>
      <c r="J129" s="38">
        <v>0</v>
      </c>
      <c r="K129" s="39">
        <f t="shared" si="25"/>
        <v>119436.89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356449.31</v>
      </c>
      <c r="H130" s="38">
        <v>0</v>
      </c>
      <c r="I130" s="38">
        <v>0</v>
      </c>
      <c r="J130" s="38">
        <v>0</v>
      </c>
      <c r="K130" s="39">
        <f t="shared" si="25"/>
        <v>356449.31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128893.93</v>
      </c>
      <c r="I131" s="38">
        <v>0</v>
      </c>
      <c r="J131" s="38">
        <v>0</v>
      </c>
      <c r="K131" s="39">
        <f t="shared" si="25"/>
        <v>128893.93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237631.14</v>
      </c>
      <c r="I132" s="38">
        <v>0</v>
      </c>
      <c r="J132" s="38">
        <v>0</v>
      </c>
      <c r="K132" s="39">
        <f t="shared" si="25"/>
        <v>237631.14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108341.73</v>
      </c>
      <c r="J133" s="38"/>
      <c r="K133" s="39">
        <f t="shared" si="25"/>
        <v>108341.73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307576.89</v>
      </c>
      <c r="K134" s="42">
        <f t="shared" si="25"/>
        <v>307576.89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2018-04-06T13:22:44Z</dcterms:modified>
  <cp:category/>
  <cp:version/>
  <cp:contentType/>
  <cp:contentStatus/>
</cp:coreProperties>
</file>