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<sst xmlns="http://schemas.openxmlformats.org/spreadsheetml/2006/main" count="106" uniqueCount="104">
  <si>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</si>
  <si>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</si>
  <si>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</si>
  <si>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</si>
  <si>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</si>
  <si>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</si>
  <si>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</si>
  <si>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</si>
  <si>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</si>
  <si>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</si>
  <si>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</si>
  <si>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</si>
  <si>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</si>
  <si>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</si>
  <si>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</si>
  <si>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</si>
  <si>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</si>
  <si>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</si>
  <si>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</si>
  <si>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</si>
  <si>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</si>
  <si>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</si>
  <si>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</si>
  <si>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</si>
  <si>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</si>
  <si>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</si>
  <si>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</si>
  <si>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</si>
  <si>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</si>
  <si>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</si>
  <si>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</si>
  <si>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</si>
  <si>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</si>
  <si>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</si>
  <si>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</si>
  <si>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</si>
  <si>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</si>
  <si>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</si>
  <si>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</si>
  <si>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</si>
  <si>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</si>
  <si>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</si>
  <si>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</si>
  <si>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</si>
  <si>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</si>
  <si>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</si>
  <si>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</si>
  <si>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</si>
  <si>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</si>
  <si>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</si>
  <si>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</si>
  <si>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</si>
  <si>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</si>
  <si>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</si>
  <si>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</si>
  <si>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</si>
  <si>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</si>
  <si>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</si>
  <si>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</si>
  <si>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</si>
  <si>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</si>
  <si>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</si>
  <si>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</si>
  <si>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</si>
  <si>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</si>
  <si>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</si>
  <si>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</si>
  <si>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</si>
  <si>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</si>
  <si>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</si>
  <si>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</si>
  <si>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</si>
  <si>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</si>
  <si>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</si>
  <si>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</si>
  <si>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</si>
  <si>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</si>
  <si>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</si>
  <si>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</si>
  <si>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</si>
  <si>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</si>
  <si>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</si>
  <si>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</si>
  <si>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</si>
  <si>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</si>
  <si>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</si>
  <si>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</si>
  <si>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</si>
  <si>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</si>
  <si>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</si>
  <si>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</si>
  <si>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</si>
  <si>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</si>
  <si>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</si>
  <si>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</si>
  <si>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</si>
  <si>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</si>
  <si>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</si>
  <si>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</si>
  <si>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</si>
  <si>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</si>
  <si>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</si>
  <si>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03/09/17 - VENCIMENTO 11/09/17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</si>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</sst>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" width="9.00390625" style="1" customWidth="1"/>
    <col min="17" max="17" width="9.375" style="1" bestFit="1" customWidth="1"/>
    <col min="18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207353</v>
      </c>
      <c r="C7" s="10">
        <f>C8+C20+C24</f>
        <v>142169</v>
      </c>
      <c r="D7" s="10">
        <f>D8+D20+D24</f>
        <v>169687</v>
      </c>
      <c r="E7" s="10">
        <f>E8+E20+E24</f>
        <v>17513</v>
      </c>
      <c r="F7" s="10">
        <f aca="true" t="shared" si="0" ref="F7:M7">F8+F20+F24</f>
        <v>147193</v>
      </c>
      <c r="G7" s="10">
        <f t="shared" si="0"/>
        <v>208023</v>
      </c>
      <c r="H7" s="10">
        <f t="shared" si="0"/>
        <v>178434</v>
      </c>
      <c r="I7" s="10">
        <f t="shared" si="0"/>
        <v>194647</v>
      </c>
      <c r="J7" s="10">
        <f t="shared" si="0"/>
        <v>133754</v>
      </c>
      <c r="K7" s="10">
        <f t="shared" si="0"/>
        <v>177530</v>
      </c>
      <c r="L7" s="10">
        <f t="shared" si="0"/>
        <v>55433</v>
      </c>
      <c r="M7" s="10">
        <f t="shared" si="0"/>
        <v>30335</v>
      </c>
      <c r="N7" s="10">
        <f>+N8+N20+N24</f>
        <v>1662071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89195</v>
      </c>
      <c r="C8" s="12">
        <f>+C9+C12+C16</f>
        <v>65156</v>
      </c>
      <c r="D8" s="12">
        <f>+D9+D12+D16</f>
        <v>79060</v>
      </c>
      <c r="E8" s="12">
        <f>+E9+E12+E16</f>
        <v>7167</v>
      </c>
      <c r="F8" s="12">
        <f aca="true" t="shared" si="1" ref="F8:M8">+F9+F12+F16</f>
        <v>64501</v>
      </c>
      <c r="G8" s="12">
        <f t="shared" si="1"/>
        <v>94854</v>
      </c>
      <c r="H8" s="12">
        <f t="shared" si="1"/>
        <v>81341</v>
      </c>
      <c r="I8" s="12">
        <f t="shared" si="1"/>
        <v>88010</v>
      </c>
      <c r="J8" s="12">
        <f t="shared" si="1"/>
        <v>62890</v>
      </c>
      <c r="K8" s="12">
        <f t="shared" si="1"/>
        <v>79334</v>
      </c>
      <c r="L8" s="12">
        <f t="shared" si="1"/>
        <v>27820</v>
      </c>
      <c r="M8" s="12">
        <f t="shared" si="1"/>
        <v>16149</v>
      </c>
      <c r="N8" s="12">
        <f>SUM(B8:M8)</f>
        <v>755477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12746</v>
      </c>
      <c r="C9" s="14">
        <v>11692</v>
      </c>
      <c r="D9" s="14">
        <v>10317</v>
      </c>
      <c r="E9" s="14">
        <v>700</v>
      </c>
      <c r="F9" s="14">
        <v>8640</v>
      </c>
      <c r="G9" s="14">
        <v>14573</v>
      </c>
      <c r="H9" s="14">
        <v>15157</v>
      </c>
      <c r="I9" s="14">
        <v>9087</v>
      </c>
      <c r="J9" s="14">
        <v>10203</v>
      </c>
      <c r="K9" s="14">
        <v>8764</v>
      </c>
      <c r="L9" s="14">
        <v>4323</v>
      </c>
      <c r="M9" s="14">
        <v>2353</v>
      </c>
      <c r="N9" s="12">
        <f aca="true" t="shared" si="2" ref="N9:N19">SUM(B9:M9)</f>
        <v>108555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12746</v>
      </c>
      <c r="C10" s="14">
        <f>+C9-C11</f>
        <v>11692</v>
      </c>
      <c r="D10" s="14">
        <f>+D9-D11</f>
        <v>10317</v>
      </c>
      <c r="E10" s="14">
        <f>+E9-E11</f>
        <v>700</v>
      </c>
      <c r="F10" s="14">
        <f aca="true" t="shared" si="3" ref="F10:M10">+F9-F11</f>
        <v>8640</v>
      </c>
      <c r="G10" s="14">
        <f t="shared" si="3"/>
        <v>14573</v>
      </c>
      <c r="H10" s="14">
        <f t="shared" si="3"/>
        <v>15157</v>
      </c>
      <c r="I10" s="14">
        <f t="shared" si="3"/>
        <v>9087</v>
      </c>
      <c r="J10" s="14">
        <f t="shared" si="3"/>
        <v>10203</v>
      </c>
      <c r="K10" s="14">
        <f t="shared" si="3"/>
        <v>8764</v>
      </c>
      <c r="L10" s="14">
        <f t="shared" si="3"/>
        <v>4323</v>
      </c>
      <c r="M10" s="14">
        <f t="shared" si="3"/>
        <v>2353</v>
      </c>
      <c r="N10" s="12">
        <f t="shared" si="2"/>
        <v>108555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70574</v>
      </c>
      <c r="C12" s="14">
        <f>C13+C14+C15</f>
        <v>49507</v>
      </c>
      <c r="D12" s="14">
        <f>D13+D14+D15</f>
        <v>64122</v>
      </c>
      <c r="E12" s="14">
        <f>E13+E14+E15</f>
        <v>5997</v>
      </c>
      <c r="F12" s="14">
        <f aca="true" t="shared" si="4" ref="F12:M12">F13+F14+F15</f>
        <v>51744</v>
      </c>
      <c r="G12" s="14">
        <f t="shared" si="4"/>
        <v>74251</v>
      </c>
      <c r="H12" s="14">
        <f t="shared" si="4"/>
        <v>61344</v>
      </c>
      <c r="I12" s="14">
        <f t="shared" si="4"/>
        <v>72796</v>
      </c>
      <c r="J12" s="14">
        <f t="shared" si="4"/>
        <v>48699</v>
      </c>
      <c r="K12" s="14">
        <f t="shared" si="4"/>
        <v>64544</v>
      </c>
      <c r="L12" s="14">
        <f t="shared" si="4"/>
        <v>21898</v>
      </c>
      <c r="M12" s="14">
        <f t="shared" si="4"/>
        <v>13017</v>
      </c>
      <c r="N12" s="12">
        <f t="shared" si="2"/>
        <v>598493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31600</v>
      </c>
      <c r="C13" s="14">
        <v>23443</v>
      </c>
      <c r="D13" s="14">
        <v>28940</v>
      </c>
      <c r="E13" s="14">
        <v>2789</v>
      </c>
      <c r="F13" s="14">
        <v>23413</v>
      </c>
      <c r="G13" s="14">
        <v>33959</v>
      </c>
      <c r="H13" s="14">
        <v>28946</v>
      </c>
      <c r="I13" s="14">
        <v>34134</v>
      </c>
      <c r="J13" s="14">
        <v>21702</v>
      </c>
      <c r="K13" s="14">
        <v>27399</v>
      </c>
      <c r="L13" s="14">
        <v>9006</v>
      </c>
      <c r="M13" s="14">
        <v>5121</v>
      </c>
      <c r="N13" s="12">
        <f t="shared" si="2"/>
        <v>270452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37822</v>
      </c>
      <c r="C14" s="14">
        <v>24768</v>
      </c>
      <c r="D14" s="14">
        <v>34333</v>
      </c>
      <c r="E14" s="14">
        <v>3075</v>
      </c>
      <c r="F14" s="14">
        <v>27312</v>
      </c>
      <c r="G14" s="14">
        <v>38188</v>
      </c>
      <c r="H14" s="14">
        <v>31084</v>
      </c>
      <c r="I14" s="14">
        <v>37792</v>
      </c>
      <c r="J14" s="14">
        <v>26054</v>
      </c>
      <c r="K14" s="14">
        <v>36231</v>
      </c>
      <c r="L14" s="14">
        <v>12470</v>
      </c>
      <c r="M14" s="14">
        <v>7690</v>
      </c>
      <c r="N14" s="12">
        <f t="shared" si="2"/>
        <v>316819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1152</v>
      </c>
      <c r="C15" s="14">
        <v>1296</v>
      </c>
      <c r="D15" s="14">
        <v>849</v>
      </c>
      <c r="E15" s="14">
        <v>133</v>
      </c>
      <c r="F15" s="14">
        <v>1019</v>
      </c>
      <c r="G15" s="14">
        <v>2104</v>
      </c>
      <c r="H15" s="14">
        <v>1314</v>
      </c>
      <c r="I15" s="14">
        <v>870</v>
      </c>
      <c r="J15" s="14">
        <v>943</v>
      </c>
      <c r="K15" s="14">
        <v>914</v>
      </c>
      <c r="L15" s="14">
        <v>422</v>
      </c>
      <c r="M15" s="14">
        <v>206</v>
      </c>
      <c r="N15" s="12">
        <f t="shared" si="2"/>
        <v>11222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5875</v>
      </c>
      <c r="C16" s="14">
        <f>C17+C18+C19</f>
        <v>3957</v>
      </c>
      <c r="D16" s="14">
        <f>D17+D18+D19</f>
        <v>4621</v>
      </c>
      <c r="E16" s="14">
        <f>E17+E18+E19</f>
        <v>470</v>
      </c>
      <c r="F16" s="14">
        <f aca="true" t="shared" si="5" ref="F16:M16">F17+F18+F19</f>
        <v>4117</v>
      </c>
      <c r="G16" s="14">
        <f t="shared" si="5"/>
        <v>6030</v>
      </c>
      <c r="H16" s="14">
        <f t="shared" si="5"/>
        <v>4840</v>
      </c>
      <c r="I16" s="14">
        <f t="shared" si="5"/>
        <v>6127</v>
      </c>
      <c r="J16" s="14">
        <f t="shared" si="5"/>
        <v>3988</v>
      </c>
      <c r="K16" s="14">
        <f t="shared" si="5"/>
        <v>6026</v>
      </c>
      <c r="L16" s="14">
        <f t="shared" si="5"/>
        <v>1599</v>
      </c>
      <c r="M16" s="14">
        <f t="shared" si="5"/>
        <v>779</v>
      </c>
      <c r="N16" s="12">
        <f t="shared" si="2"/>
        <v>48429</v>
      </c>
    </row>
    <row r="17" spans="1:25" ht="18.75" customHeight="1">
      <c r="A17" s="15" t="s">
        <v>16</v>
      </c>
      <c r="B17" s="14">
        <v>5850</v>
      </c>
      <c r="C17" s="14">
        <v>3929</v>
      </c>
      <c r="D17" s="14">
        <v>4585</v>
      </c>
      <c r="E17" s="14">
        <v>469</v>
      </c>
      <c r="F17" s="14">
        <v>4091</v>
      </c>
      <c r="G17" s="14">
        <v>6002</v>
      </c>
      <c r="H17" s="14">
        <v>4807</v>
      </c>
      <c r="I17" s="14">
        <v>6099</v>
      </c>
      <c r="J17" s="14">
        <v>3950</v>
      </c>
      <c r="K17" s="14">
        <v>5983</v>
      </c>
      <c r="L17" s="14">
        <v>1569</v>
      </c>
      <c r="M17" s="14">
        <v>763</v>
      </c>
      <c r="N17" s="12">
        <f t="shared" si="2"/>
        <v>48097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25</v>
      </c>
      <c r="C18" s="14">
        <v>26</v>
      </c>
      <c r="D18" s="14">
        <v>34</v>
      </c>
      <c r="E18" s="14">
        <v>1</v>
      </c>
      <c r="F18" s="14">
        <v>21</v>
      </c>
      <c r="G18" s="14">
        <v>24</v>
      </c>
      <c r="H18" s="14">
        <v>30</v>
      </c>
      <c r="I18" s="14">
        <v>21</v>
      </c>
      <c r="J18" s="14">
        <v>34</v>
      </c>
      <c r="K18" s="14">
        <v>42</v>
      </c>
      <c r="L18" s="14">
        <v>28</v>
      </c>
      <c r="M18" s="14">
        <v>16</v>
      </c>
      <c r="N18" s="12">
        <f t="shared" si="2"/>
        <v>302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2</v>
      </c>
      <c r="D19" s="14">
        <v>2</v>
      </c>
      <c r="E19" s="14">
        <v>0</v>
      </c>
      <c r="F19" s="14">
        <v>5</v>
      </c>
      <c r="G19" s="14">
        <v>4</v>
      </c>
      <c r="H19" s="14">
        <v>3</v>
      </c>
      <c r="I19" s="14">
        <v>7</v>
      </c>
      <c r="J19" s="14">
        <v>4</v>
      </c>
      <c r="K19" s="14">
        <v>1</v>
      </c>
      <c r="L19" s="14">
        <v>2</v>
      </c>
      <c r="M19" s="14">
        <v>0</v>
      </c>
      <c r="N19" s="12">
        <f t="shared" si="2"/>
        <v>30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50258</v>
      </c>
      <c r="C20" s="18">
        <f>C21+C22+C23</f>
        <v>30217</v>
      </c>
      <c r="D20" s="18">
        <f>D21+D22+D23</f>
        <v>36464</v>
      </c>
      <c r="E20" s="18">
        <f>E21+E22+E23</f>
        <v>3896</v>
      </c>
      <c r="F20" s="18">
        <f aca="true" t="shared" si="6" ref="F20:M20">F21+F22+F23</f>
        <v>31637</v>
      </c>
      <c r="G20" s="18">
        <f t="shared" si="6"/>
        <v>41788</v>
      </c>
      <c r="H20" s="18">
        <f t="shared" si="6"/>
        <v>39310</v>
      </c>
      <c r="I20" s="18">
        <f t="shared" si="6"/>
        <v>50585</v>
      </c>
      <c r="J20" s="18">
        <f t="shared" si="6"/>
        <v>29601</v>
      </c>
      <c r="K20" s="18">
        <f t="shared" si="6"/>
        <v>52343</v>
      </c>
      <c r="L20" s="18">
        <f t="shared" si="6"/>
        <v>15044</v>
      </c>
      <c r="M20" s="18">
        <f t="shared" si="6"/>
        <v>7874</v>
      </c>
      <c r="N20" s="12">
        <f aca="true" t="shared" si="7" ref="N20:N26">SUM(B20:M20)</f>
        <v>389017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25355</v>
      </c>
      <c r="C21" s="14">
        <v>16950</v>
      </c>
      <c r="D21" s="14">
        <v>17542</v>
      </c>
      <c r="E21" s="14">
        <v>1994</v>
      </c>
      <c r="F21" s="14">
        <v>16166</v>
      </c>
      <c r="G21" s="14">
        <v>20914</v>
      </c>
      <c r="H21" s="14">
        <v>21658</v>
      </c>
      <c r="I21" s="14">
        <v>26822</v>
      </c>
      <c r="J21" s="14">
        <v>15403</v>
      </c>
      <c r="K21" s="14">
        <v>25444</v>
      </c>
      <c r="L21" s="14">
        <v>7477</v>
      </c>
      <c r="M21" s="14">
        <v>3750</v>
      </c>
      <c r="N21" s="12">
        <f t="shared" si="7"/>
        <v>199475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24293</v>
      </c>
      <c r="C22" s="14">
        <v>12772</v>
      </c>
      <c r="D22" s="14">
        <v>18601</v>
      </c>
      <c r="E22" s="14">
        <v>1837</v>
      </c>
      <c r="F22" s="14">
        <v>15040</v>
      </c>
      <c r="G22" s="14">
        <v>20186</v>
      </c>
      <c r="H22" s="14">
        <v>17154</v>
      </c>
      <c r="I22" s="14">
        <v>23355</v>
      </c>
      <c r="J22" s="14">
        <v>13833</v>
      </c>
      <c r="K22" s="14">
        <v>26385</v>
      </c>
      <c r="L22" s="14">
        <v>7365</v>
      </c>
      <c r="M22" s="14">
        <v>4034</v>
      </c>
      <c r="N22" s="12">
        <f t="shared" si="7"/>
        <v>184855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610</v>
      </c>
      <c r="C23" s="14">
        <v>495</v>
      </c>
      <c r="D23" s="14">
        <v>321</v>
      </c>
      <c r="E23" s="14">
        <v>65</v>
      </c>
      <c r="F23" s="14">
        <v>431</v>
      </c>
      <c r="G23" s="14">
        <v>688</v>
      </c>
      <c r="H23" s="14">
        <v>498</v>
      </c>
      <c r="I23" s="14">
        <v>408</v>
      </c>
      <c r="J23" s="14">
        <v>365</v>
      </c>
      <c r="K23" s="14">
        <v>514</v>
      </c>
      <c r="L23" s="14">
        <v>202</v>
      </c>
      <c r="M23" s="14">
        <v>90</v>
      </c>
      <c r="N23" s="12">
        <f t="shared" si="7"/>
        <v>4687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67900</v>
      </c>
      <c r="C24" s="14">
        <f>C25+C26</f>
        <v>46796</v>
      </c>
      <c r="D24" s="14">
        <f>D25+D26</f>
        <v>54163</v>
      </c>
      <c r="E24" s="14">
        <f>E25+E26</f>
        <v>6450</v>
      </c>
      <c r="F24" s="14">
        <f aca="true" t="shared" si="8" ref="F24:M24">F25+F26</f>
        <v>51055</v>
      </c>
      <c r="G24" s="14">
        <f t="shared" si="8"/>
        <v>71381</v>
      </c>
      <c r="H24" s="14">
        <f t="shared" si="8"/>
        <v>57783</v>
      </c>
      <c r="I24" s="14">
        <f t="shared" si="8"/>
        <v>56052</v>
      </c>
      <c r="J24" s="14">
        <f t="shared" si="8"/>
        <v>41263</v>
      </c>
      <c r="K24" s="14">
        <f t="shared" si="8"/>
        <v>45853</v>
      </c>
      <c r="L24" s="14">
        <f t="shared" si="8"/>
        <v>12569</v>
      </c>
      <c r="M24" s="14">
        <f t="shared" si="8"/>
        <v>6312</v>
      </c>
      <c r="N24" s="12">
        <f t="shared" si="7"/>
        <v>517577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33946</v>
      </c>
      <c r="C25" s="14">
        <v>27637</v>
      </c>
      <c r="D25" s="14">
        <v>30998</v>
      </c>
      <c r="E25" s="14">
        <v>4018</v>
      </c>
      <c r="F25" s="14">
        <v>29643</v>
      </c>
      <c r="G25" s="14">
        <v>42819</v>
      </c>
      <c r="H25" s="14">
        <v>35509</v>
      </c>
      <c r="I25" s="14">
        <v>28825</v>
      </c>
      <c r="J25" s="14">
        <v>24690</v>
      </c>
      <c r="K25" s="14">
        <v>24504</v>
      </c>
      <c r="L25" s="14">
        <v>6845</v>
      </c>
      <c r="M25" s="14">
        <v>3177</v>
      </c>
      <c r="N25" s="12">
        <f t="shared" si="7"/>
        <v>292611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33954</v>
      </c>
      <c r="C26" s="14">
        <v>19159</v>
      </c>
      <c r="D26" s="14">
        <v>23165</v>
      </c>
      <c r="E26" s="14">
        <v>2432</v>
      </c>
      <c r="F26" s="14">
        <v>21412</v>
      </c>
      <c r="G26" s="14">
        <v>28562</v>
      </c>
      <c r="H26" s="14">
        <v>22274</v>
      </c>
      <c r="I26" s="14">
        <v>27227</v>
      </c>
      <c r="J26" s="14">
        <v>16573</v>
      </c>
      <c r="K26" s="14">
        <v>21349</v>
      </c>
      <c r="L26" s="14">
        <v>5724</v>
      </c>
      <c r="M26" s="14">
        <v>3135</v>
      </c>
      <c r="N26" s="12">
        <f t="shared" si="7"/>
        <v>224966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435679.43524738005</v>
      </c>
      <c r="C36" s="61">
        <f aca="true" t="shared" si="11" ref="C36:M36">C37+C38+C39+C40</f>
        <v>288455.1010545</v>
      </c>
      <c r="D36" s="61">
        <f t="shared" si="11"/>
        <v>328416.34903435</v>
      </c>
      <c r="E36" s="61">
        <f t="shared" si="11"/>
        <v>45968.49493919999</v>
      </c>
      <c r="F36" s="61">
        <f t="shared" si="11"/>
        <v>322297.64516565</v>
      </c>
      <c r="G36" s="61">
        <f t="shared" si="11"/>
        <v>361460.2304</v>
      </c>
      <c r="H36" s="61">
        <f t="shared" si="11"/>
        <v>366605.63580000005</v>
      </c>
      <c r="I36" s="61">
        <f t="shared" si="11"/>
        <v>390120.10093459993</v>
      </c>
      <c r="J36" s="61">
        <f t="shared" si="11"/>
        <v>302444.03916219994</v>
      </c>
      <c r="K36" s="61">
        <f t="shared" si="11"/>
        <v>383281.4358928</v>
      </c>
      <c r="L36" s="61">
        <f t="shared" si="11"/>
        <v>140886.45605919</v>
      </c>
      <c r="M36" s="61">
        <f t="shared" si="11"/>
        <v>75576.0691176</v>
      </c>
      <c r="N36" s="61">
        <f>N37+N38+N39+N40</f>
        <v>3441190.99280747</v>
      </c>
    </row>
    <row r="37" spans="1:14" ht="18.75" customHeight="1">
      <c r="A37" s="58" t="s">
        <v>55</v>
      </c>
      <c r="B37" s="55">
        <f aca="true" t="shared" si="12" ref="B37:M37">B29*B7</f>
        <v>433139.6817</v>
      </c>
      <c r="C37" s="55">
        <f t="shared" si="12"/>
        <v>286897.04199999996</v>
      </c>
      <c r="D37" s="55">
        <f t="shared" si="12"/>
        <v>317009.2534</v>
      </c>
      <c r="E37" s="55">
        <f t="shared" si="12"/>
        <v>45432.224599999994</v>
      </c>
      <c r="F37" s="55">
        <f t="shared" si="12"/>
        <v>321072.09089999995</v>
      </c>
      <c r="G37" s="55">
        <f t="shared" si="12"/>
        <v>359858.9877</v>
      </c>
      <c r="H37" s="55">
        <f t="shared" si="12"/>
        <v>361203.94620000006</v>
      </c>
      <c r="I37" s="55">
        <f t="shared" si="12"/>
        <v>384622.472</v>
      </c>
      <c r="J37" s="55">
        <f t="shared" si="12"/>
        <v>297669.527</v>
      </c>
      <c r="K37" s="55">
        <f t="shared" si="12"/>
        <v>377730.581</v>
      </c>
      <c r="L37" s="55">
        <f t="shared" si="12"/>
        <v>140023.758</v>
      </c>
      <c r="M37" s="55">
        <f t="shared" si="12"/>
        <v>75079.125</v>
      </c>
      <c r="N37" s="57">
        <f>SUM(B37:M37)</f>
        <v>3399738.6895</v>
      </c>
    </row>
    <row r="38" spans="1:14" ht="18.75" customHeight="1">
      <c r="A38" s="58" t="s">
        <v>56</v>
      </c>
      <c r="B38" s="55">
        <f aca="true" t="shared" si="13" ref="B38:M38">B30*B7</f>
        <v>-1284.45645262</v>
      </c>
      <c r="C38" s="55">
        <f t="shared" si="13"/>
        <v>-834.4609455</v>
      </c>
      <c r="D38" s="55">
        <f t="shared" si="13"/>
        <v>-941.75436565</v>
      </c>
      <c r="E38" s="55">
        <f t="shared" si="13"/>
        <v>-110.0096608</v>
      </c>
      <c r="F38" s="55">
        <f t="shared" si="13"/>
        <v>-935.84573435</v>
      </c>
      <c r="G38" s="55">
        <f t="shared" si="13"/>
        <v>-1060.9173</v>
      </c>
      <c r="H38" s="55">
        <f t="shared" si="13"/>
        <v>-999.2304</v>
      </c>
      <c r="I38" s="55">
        <f t="shared" si="13"/>
        <v>-1107.1910654</v>
      </c>
      <c r="J38" s="55">
        <f t="shared" si="13"/>
        <v>-851.4378378</v>
      </c>
      <c r="K38" s="55">
        <f t="shared" si="13"/>
        <v>-1109.6051072</v>
      </c>
      <c r="L38" s="55">
        <f t="shared" si="13"/>
        <v>-408.46194081</v>
      </c>
      <c r="M38" s="55">
        <f t="shared" si="13"/>
        <v>-222.0958824</v>
      </c>
      <c r="N38" s="25">
        <f>SUM(B38:M38)</f>
        <v>-9865.466692530003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567.13</v>
      </c>
      <c r="C40" s="55">
        <v>0</v>
      </c>
      <c r="D40" s="55">
        <v>10187.45</v>
      </c>
      <c r="E40" s="55">
        <v>0</v>
      </c>
      <c r="F40" s="55">
        <v>0</v>
      </c>
      <c r="G40" s="55">
        <v>0</v>
      </c>
      <c r="H40" s="55">
        <v>3503.36</v>
      </c>
      <c r="I40" s="55">
        <v>4058.22</v>
      </c>
      <c r="J40" s="55">
        <v>3507.35</v>
      </c>
      <c r="K40" s="55">
        <v>4058.22</v>
      </c>
      <c r="L40" s="55">
        <v>0</v>
      </c>
      <c r="M40" s="55">
        <v>0</v>
      </c>
      <c r="N40" s="57">
        <f>SUM(B40:M40)</f>
        <v>25881.73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-48434.8</v>
      </c>
      <c r="C42" s="25">
        <f aca="true" t="shared" si="15" ref="C42:M42">+C43+C46+C55+C56</f>
        <v>-44429.6</v>
      </c>
      <c r="D42" s="25">
        <f t="shared" si="15"/>
        <v>-39204.6</v>
      </c>
      <c r="E42" s="25">
        <f t="shared" si="15"/>
        <v>-2660</v>
      </c>
      <c r="F42" s="25">
        <f t="shared" si="15"/>
        <v>-32832</v>
      </c>
      <c r="G42" s="25">
        <f t="shared" si="15"/>
        <v>-55377.4</v>
      </c>
      <c r="H42" s="25">
        <f t="shared" si="15"/>
        <v>-58096.6</v>
      </c>
      <c r="I42" s="25">
        <f t="shared" si="15"/>
        <v>-34530.6</v>
      </c>
      <c r="J42" s="25">
        <f t="shared" si="15"/>
        <v>-38771.4</v>
      </c>
      <c r="K42" s="25">
        <f t="shared" si="15"/>
        <v>-33303.2</v>
      </c>
      <c r="L42" s="25">
        <f t="shared" si="15"/>
        <v>-16427.4</v>
      </c>
      <c r="M42" s="25">
        <f t="shared" si="15"/>
        <v>-8941.4</v>
      </c>
      <c r="N42" s="25">
        <f>+N43+N46+N55+N56</f>
        <v>-413009.00000000006</v>
      </c>
    </row>
    <row r="43" spans="1:14" ht="18.75" customHeight="1">
      <c r="A43" s="17" t="s">
        <v>60</v>
      </c>
      <c r="B43" s="26">
        <f>B44+B45</f>
        <v>-48434.8</v>
      </c>
      <c r="C43" s="26">
        <f>C44+C45</f>
        <v>-44429.6</v>
      </c>
      <c r="D43" s="26">
        <f>D44+D45</f>
        <v>-39204.6</v>
      </c>
      <c r="E43" s="26">
        <f>E44+E45</f>
        <v>-2660</v>
      </c>
      <c r="F43" s="26">
        <f aca="true" t="shared" si="16" ref="F43:M43">F44+F45</f>
        <v>-32832</v>
      </c>
      <c r="G43" s="26">
        <f t="shared" si="16"/>
        <v>-55377.4</v>
      </c>
      <c r="H43" s="26">
        <f t="shared" si="16"/>
        <v>-57596.6</v>
      </c>
      <c r="I43" s="26">
        <f t="shared" si="16"/>
        <v>-34530.6</v>
      </c>
      <c r="J43" s="26">
        <f t="shared" si="16"/>
        <v>-38771.4</v>
      </c>
      <c r="K43" s="26">
        <f t="shared" si="16"/>
        <v>-33303.2</v>
      </c>
      <c r="L43" s="26">
        <f t="shared" si="16"/>
        <v>-16427.4</v>
      </c>
      <c r="M43" s="26">
        <f t="shared" si="16"/>
        <v>-8941.4</v>
      </c>
      <c r="N43" s="25">
        <f aca="true" t="shared" si="17" ref="N43:N56">SUM(B43:M43)</f>
        <v>-412509.00000000006</v>
      </c>
    </row>
    <row r="44" spans="1:25" ht="18.75" customHeight="1">
      <c r="A44" s="13" t="s">
        <v>61</v>
      </c>
      <c r="B44" s="20">
        <f>ROUND(-B9*$D$3,2)</f>
        <v>-48434.8</v>
      </c>
      <c r="C44" s="20">
        <f>ROUND(-C9*$D$3,2)</f>
        <v>-44429.6</v>
      </c>
      <c r="D44" s="20">
        <f>ROUND(-D9*$D$3,2)</f>
        <v>-39204.6</v>
      </c>
      <c r="E44" s="20">
        <f>ROUND(-E9*$D$3,2)</f>
        <v>-2660</v>
      </c>
      <c r="F44" s="20">
        <f aca="true" t="shared" si="18" ref="F44:M44">ROUND(-F9*$D$3,2)</f>
        <v>-32832</v>
      </c>
      <c r="G44" s="20">
        <f t="shared" si="18"/>
        <v>-55377.4</v>
      </c>
      <c r="H44" s="20">
        <f t="shared" si="18"/>
        <v>-57596.6</v>
      </c>
      <c r="I44" s="20">
        <f t="shared" si="18"/>
        <v>-34530.6</v>
      </c>
      <c r="J44" s="20">
        <f t="shared" si="18"/>
        <v>-38771.4</v>
      </c>
      <c r="K44" s="20">
        <f t="shared" si="18"/>
        <v>-33303.2</v>
      </c>
      <c r="L44" s="20">
        <f t="shared" si="18"/>
        <v>-16427.4</v>
      </c>
      <c r="M44" s="20">
        <f t="shared" si="18"/>
        <v>-8941.4</v>
      </c>
      <c r="N44" s="47">
        <f t="shared" si="17"/>
        <v>-412509.00000000006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SUM(B47:B54)</f>
        <v>0</v>
      </c>
      <c r="C46" s="26">
        <f aca="true" t="shared" si="20" ref="C46:N46">SUM(C47:C54)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387244.63524738007</v>
      </c>
      <c r="C58" s="29">
        <f t="shared" si="21"/>
        <v>244025.50105449997</v>
      </c>
      <c r="D58" s="29">
        <f t="shared" si="21"/>
        <v>289211.74903435004</v>
      </c>
      <c r="E58" s="29">
        <f t="shared" si="21"/>
        <v>43308.49493919999</v>
      </c>
      <c r="F58" s="29">
        <f t="shared" si="21"/>
        <v>289465.64516565</v>
      </c>
      <c r="G58" s="29">
        <f t="shared" si="21"/>
        <v>306082.8304</v>
      </c>
      <c r="H58" s="29">
        <f t="shared" si="21"/>
        <v>308509.03580000007</v>
      </c>
      <c r="I58" s="29">
        <f t="shared" si="21"/>
        <v>355589.50093459996</v>
      </c>
      <c r="J58" s="29">
        <f t="shared" si="21"/>
        <v>263672.6391621999</v>
      </c>
      <c r="K58" s="29">
        <f t="shared" si="21"/>
        <v>349978.2358928</v>
      </c>
      <c r="L58" s="29">
        <f t="shared" si="21"/>
        <v>124459.05605919001</v>
      </c>
      <c r="M58" s="29">
        <f t="shared" si="21"/>
        <v>66634.6691176</v>
      </c>
      <c r="N58" s="29">
        <f>SUM(B58:M58)</f>
        <v>3028181.9928074707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7" ht="18.75" customHeight="1">
      <c r="A61" s="2" t="s">
        <v>74</v>
      </c>
      <c r="B61" s="36">
        <f>SUM(B62:B75)</f>
        <v>387244.64</v>
      </c>
      <c r="C61" s="36">
        <f aca="true" t="shared" si="22" ref="C61:M61">SUM(C62:C75)</f>
        <v>244025.5</v>
      </c>
      <c r="D61" s="36">
        <f t="shared" si="22"/>
        <v>289211.75</v>
      </c>
      <c r="E61" s="36">
        <f t="shared" si="22"/>
        <v>43308.49</v>
      </c>
      <c r="F61" s="36">
        <f t="shared" si="22"/>
        <v>289465.64</v>
      </c>
      <c r="G61" s="36">
        <f t="shared" si="22"/>
        <v>306082.83</v>
      </c>
      <c r="H61" s="36">
        <f t="shared" si="22"/>
        <v>308509.04</v>
      </c>
      <c r="I61" s="36">
        <f t="shared" si="22"/>
        <v>355589.5</v>
      </c>
      <c r="J61" s="36">
        <f t="shared" si="22"/>
        <v>263672.64</v>
      </c>
      <c r="K61" s="36">
        <f t="shared" si="22"/>
        <v>349978.23</v>
      </c>
      <c r="L61" s="36">
        <f t="shared" si="22"/>
        <v>124459.06</v>
      </c>
      <c r="M61" s="36">
        <f t="shared" si="22"/>
        <v>66634.67</v>
      </c>
      <c r="N61" s="29">
        <f>SUM(N62:N75)</f>
        <v>3028181.99</v>
      </c>
      <c r="Q61" s="73"/>
    </row>
    <row r="62" spans="1:15" ht="18.75" customHeight="1">
      <c r="A62" s="17" t="s">
        <v>75</v>
      </c>
      <c r="B62" s="36">
        <v>74198.14</v>
      </c>
      <c r="C62" s="36">
        <v>70700.24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144898.38</v>
      </c>
      <c r="O62"/>
    </row>
    <row r="63" spans="1:15" ht="18.75" customHeight="1">
      <c r="A63" s="17" t="s">
        <v>76</v>
      </c>
      <c r="B63" s="36">
        <v>313046.5</v>
      </c>
      <c r="C63" s="36">
        <v>173325.26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486371.76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289211.75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289211.75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43308.49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43308.49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289465.64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289465.64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306082.83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306082.83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251488.62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251488.62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57020.42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57020.42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355589.5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355589.5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263672.64</v>
      </c>
      <c r="K71" s="35">
        <v>0</v>
      </c>
      <c r="L71" s="35">
        <v>0</v>
      </c>
      <c r="M71" s="35">
        <v>0</v>
      </c>
      <c r="N71" s="29">
        <f t="shared" si="23"/>
        <v>263672.64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349978.23</v>
      </c>
      <c r="L72" s="35">
        <v>0</v>
      </c>
      <c r="M72" s="62"/>
      <c r="N72" s="26">
        <f t="shared" si="23"/>
        <v>349978.23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124459.06</v>
      </c>
      <c r="M73" s="35">
        <v>0</v>
      </c>
      <c r="N73" s="29">
        <f t="shared" si="23"/>
        <v>124459.06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66634.67</v>
      </c>
      <c r="N74" s="26">
        <f t="shared" si="23"/>
        <v>66634.67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2.349035166570936</v>
      </c>
      <c r="C79" s="45">
        <v>2.3073125733909383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2.0478337315180286</v>
      </c>
      <c r="C80" s="45">
        <v>1.9341950349327275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1.8753876197607948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2.624821272152115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2.1896261722068986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1.737597431053297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2.042554364708671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2.0037162112724363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1.9833949710737897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2.2349738262945404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2.136107789628795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2.5415628968157957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2.4913818730047796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2017-09-11T14:51:52Z</dcterms:modified>
  <cp:category/>
  <cp:version/>
  <cp:contentType/>
  <cp:contentStatus/>
</cp:coreProperties>
</file>