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<sst xmlns="http://schemas.openxmlformats.org/spreadsheetml/2006/main" count="140" uniqueCount="140">
  <si>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</si>
  <si>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</si>
  <si>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</si>
  <si>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</si>
  <si>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</si>
  <si>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</si>
  <si>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</si>
  <si>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</si>
  <si>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</si>
  <si>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</si>
  <si>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</si>
  <si>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</si>
  <si>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</si>
  <si>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</si>
  <si>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</si>
  <si>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</si>
  <si>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</si>
  <si>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</si>
  <si>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</si>
  <si>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</si>
  <si>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</si>
  <si>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</si>
  <si>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</si>
  <si>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</si>
  <si>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</si>
  <si>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</si>
  <si>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</si>
  <si>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</si>
  <si>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</si>
  <si>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</si>
  <si>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</si>
  <si>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</si>
  <si>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</si>
  <si>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</si>
  <si>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</si>
  <si>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</si>
  <si>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</si>
  <si>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</si>
  <si>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</si>
  <si>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</si>
  <si>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</si>
  <si>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</si>
  <si>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</si>
  <si>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</si>
  <si>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</si>
  <si>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</si>
  <si>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</si>
  <si>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</si>
  <si>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</si>
  <si>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</si>
  <si>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</si>
  <si>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</si>
  <si>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</si>
  <si>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</si>
  <si>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</si>
  <si>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</si>
  <si>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</si>
  <si>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</si>
  <si>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</si>
  <si>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</si>
  <si>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</si>
  <si>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</si>
  <si>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</si>
  <si>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</si>
  <si>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</si>
  <si>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</si>
  <si>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</si>
  <si>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</si>
  <si>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</si>
  <si>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</si>
  <si>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</si>
  <si>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</si>
  <si>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</si>
  <si>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</si>
  <si>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</si>
  <si>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</si>
  <si>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</si>
  <si>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</si>
  <si>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</si>
  <si>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</si>
  <si>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</si>
  <si>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</si>
  <si>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</si>
  <si>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</si>
  <si>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</si>
  <si>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</si>
  <si>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</si>
  <si>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</si>
  <si>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</si>
  <si>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</si>
  <si>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</si>
  <si>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</si>
  <si>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</si>
  <si>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</si>
  <si>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</si>
  <si>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</si>
  <si>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</si>
  <si>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</si>
  <si>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</si>
  <si>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</si>
  <si>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</si>
  <si>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</si>
  <si>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</si>
  <si>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</si>
  <si>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</si>
  <si>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</si>
  <si>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</si>
  <si>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</si>
  <si>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</si>
  <si>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</si>
  <si>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</si>
  <si>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</si>
  <si>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</si>
  <si>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</si>
  <si>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</si>
  <si>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</si>
  <si>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</si>
  <si>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</si>
  <si>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</si>
  <si>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</si>
  <si>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</si>
  <si>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</si>
  <si>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</si>
  <si>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</si>
  <si>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</si>
  <si>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</si>
  <si>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</si>
  <si>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</si>
  <si>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</si>
  <si>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</si>
  <si>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</si>
  <si>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</si>
  <si>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</si>
  <si>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>6.2.31. Ajuste de Remuneração Previsto Contratualmente ¹</t>
  </si>
  <si>
    <t>Notas:</t>
  </si>
  <si>
    <t>OPERAÇÃO 28/09/17 - VENCIMENTO 05/10/17</t>
  </si>
  <si>
    <t xml:space="preserve">6.2.32. Revisão do ajuste de Remuneração Previsto Contratualmente </t>
  </si>
  <si>
    <t>6.3. Revisão de Remuneração pelo Transporte Coletivo ²</t>
  </si>
  <si>
    <t>(2) Pagamento de combustível não fóssil de set/17.</t>
  </si>
  <si>
    <t>(1) Ajuste de remuneração previsto contratualmente, período de 25/08 a 24/09/17, parcela 3/20.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</si>
</sst>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7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78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135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14</v>
      </c>
      <c r="B4" s="80" t="s">
        <v>91</v>
      </c>
      <c r="C4" s="81"/>
      <c r="D4" s="81"/>
      <c r="E4" s="81"/>
      <c r="F4" s="81"/>
      <c r="G4" s="81"/>
      <c r="H4" s="81"/>
      <c r="I4" s="81"/>
      <c r="J4" s="82"/>
      <c r="K4" s="79" t="s">
        <v>15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3" t="s">
        <v>90</v>
      </c>
      <c r="J5" s="83" t="s">
        <v>89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27</v>
      </c>
      <c r="B7" s="9">
        <f aca="true" t="shared" si="0" ref="B7:K7">+B8+B20+B24+B27</f>
        <v>602920</v>
      </c>
      <c r="C7" s="9">
        <f t="shared" si="0"/>
        <v>780630</v>
      </c>
      <c r="D7" s="9">
        <f t="shared" si="0"/>
        <v>790069</v>
      </c>
      <c r="E7" s="9">
        <f t="shared" si="0"/>
        <v>540360</v>
      </c>
      <c r="F7" s="9">
        <f t="shared" si="0"/>
        <v>737117</v>
      </c>
      <c r="G7" s="9">
        <f t="shared" si="0"/>
        <v>1240759</v>
      </c>
      <c r="H7" s="9">
        <f t="shared" si="0"/>
        <v>570021</v>
      </c>
      <c r="I7" s="9">
        <f t="shared" si="0"/>
        <v>121174</v>
      </c>
      <c r="J7" s="9">
        <f t="shared" si="0"/>
        <v>324495</v>
      </c>
      <c r="K7" s="9">
        <f t="shared" si="0"/>
        <v>5707545</v>
      </c>
      <c r="L7" s="50"/>
    </row>
    <row r="8" spans="1:11" ht="17.25" customHeight="1">
      <c r="A8" s="10" t="s">
        <v>97</v>
      </c>
      <c r="B8" s="11">
        <f>B9+B12+B16</f>
        <v>284997</v>
      </c>
      <c r="C8" s="11">
        <f aca="true" t="shared" si="1" ref="C8:J8">C9+C12+C16</f>
        <v>381348</v>
      </c>
      <c r="D8" s="11">
        <f t="shared" si="1"/>
        <v>360000</v>
      </c>
      <c r="E8" s="11">
        <f t="shared" si="1"/>
        <v>263345</v>
      </c>
      <c r="F8" s="11">
        <f t="shared" si="1"/>
        <v>343756</v>
      </c>
      <c r="G8" s="11">
        <f t="shared" si="1"/>
        <v>581237</v>
      </c>
      <c r="H8" s="11">
        <f t="shared" si="1"/>
        <v>295017</v>
      </c>
      <c r="I8" s="11">
        <f t="shared" si="1"/>
        <v>54226</v>
      </c>
      <c r="J8" s="11">
        <f t="shared" si="1"/>
        <v>146956</v>
      </c>
      <c r="K8" s="11">
        <f>SUM(B8:J8)</f>
        <v>2710882</v>
      </c>
    </row>
    <row r="9" spans="1:11" ht="17.25" customHeight="1">
      <c r="A9" s="15" t="s">
        <v>16</v>
      </c>
      <c r="B9" s="13">
        <f>+B10+B11</f>
        <v>33793</v>
      </c>
      <c r="C9" s="13">
        <f aca="true" t="shared" si="2" ref="C9:J9">+C10+C11</f>
        <v>47558</v>
      </c>
      <c r="D9" s="13">
        <f t="shared" si="2"/>
        <v>40446</v>
      </c>
      <c r="E9" s="13">
        <f t="shared" si="2"/>
        <v>32648</v>
      </c>
      <c r="F9" s="13">
        <f t="shared" si="2"/>
        <v>35776</v>
      </c>
      <c r="G9" s="13">
        <f t="shared" si="2"/>
        <v>47239</v>
      </c>
      <c r="H9" s="13">
        <f t="shared" si="2"/>
        <v>43016</v>
      </c>
      <c r="I9" s="13">
        <f t="shared" si="2"/>
        <v>7564</v>
      </c>
      <c r="J9" s="13">
        <f t="shared" si="2"/>
        <v>15201</v>
      </c>
      <c r="K9" s="11">
        <f>SUM(B9:J9)</f>
        <v>303241</v>
      </c>
    </row>
    <row r="10" spans="1:11" ht="17.25" customHeight="1">
      <c r="A10" s="29" t="s">
        <v>17</v>
      </c>
      <c r="B10" s="13">
        <v>33793</v>
      </c>
      <c r="C10" s="13">
        <v>47558</v>
      </c>
      <c r="D10" s="13">
        <v>40446</v>
      </c>
      <c r="E10" s="13">
        <v>32648</v>
      </c>
      <c r="F10" s="13">
        <v>35776</v>
      </c>
      <c r="G10" s="13">
        <v>47239</v>
      </c>
      <c r="H10" s="13">
        <v>43016</v>
      </c>
      <c r="I10" s="13">
        <v>7564</v>
      </c>
      <c r="J10" s="13">
        <v>15201</v>
      </c>
      <c r="K10" s="11">
        <f>SUM(B10:J10)</f>
        <v>303241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236106</v>
      </c>
      <c r="C12" s="17">
        <f t="shared" si="3"/>
        <v>312700</v>
      </c>
      <c r="D12" s="17">
        <f t="shared" si="3"/>
        <v>300285</v>
      </c>
      <c r="E12" s="17">
        <f t="shared" si="3"/>
        <v>217070</v>
      </c>
      <c r="F12" s="17">
        <f t="shared" si="3"/>
        <v>286725</v>
      </c>
      <c r="G12" s="17">
        <f t="shared" si="3"/>
        <v>496775</v>
      </c>
      <c r="H12" s="17">
        <f t="shared" si="3"/>
        <v>237036</v>
      </c>
      <c r="I12" s="17">
        <f t="shared" si="3"/>
        <v>43463</v>
      </c>
      <c r="J12" s="17">
        <f t="shared" si="3"/>
        <v>123643</v>
      </c>
      <c r="K12" s="11">
        <f aca="true" t="shared" si="4" ref="K12:K27">SUM(B12:J12)</f>
        <v>2253803</v>
      </c>
    </row>
    <row r="13" spans="1:13" ht="17.25" customHeight="1">
      <c r="A13" s="14" t="s">
        <v>19</v>
      </c>
      <c r="B13" s="13">
        <v>114845</v>
      </c>
      <c r="C13" s="13">
        <v>162070</v>
      </c>
      <c r="D13" s="13">
        <v>161819</v>
      </c>
      <c r="E13" s="13">
        <v>112614</v>
      </c>
      <c r="F13" s="13">
        <v>148494</v>
      </c>
      <c r="G13" s="13">
        <v>240078</v>
      </c>
      <c r="H13" s="13">
        <v>109078</v>
      </c>
      <c r="I13" s="13">
        <v>24527</v>
      </c>
      <c r="J13" s="13">
        <v>66348</v>
      </c>
      <c r="K13" s="11">
        <f t="shared" si="4"/>
        <v>1139873</v>
      </c>
      <c r="L13" s="50"/>
      <c r="M13" s="51"/>
    </row>
    <row r="14" spans="1:12" ht="17.25" customHeight="1">
      <c r="A14" s="14" t="s">
        <v>20</v>
      </c>
      <c r="B14" s="13">
        <v>111143</v>
      </c>
      <c r="C14" s="13">
        <v>134731</v>
      </c>
      <c r="D14" s="13">
        <v>128071</v>
      </c>
      <c r="E14" s="13">
        <v>95078</v>
      </c>
      <c r="F14" s="13">
        <v>127921</v>
      </c>
      <c r="G14" s="13">
        <v>240188</v>
      </c>
      <c r="H14" s="13">
        <v>109697</v>
      </c>
      <c r="I14" s="13">
        <v>16412</v>
      </c>
      <c r="J14" s="13">
        <v>53762</v>
      </c>
      <c r="K14" s="11">
        <f t="shared" si="4"/>
        <v>1017003</v>
      </c>
      <c r="L14" s="50"/>
    </row>
    <row r="15" spans="1:11" ht="17.25" customHeight="1">
      <c r="A15" s="14" t="s">
        <v>21</v>
      </c>
      <c r="B15" s="13">
        <v>10118</v>
      </c>
      <c r="C15" s="13">
        <v>15899</v>
      </c>
      <c r="D15" s="13">
        <v>10395</v>
      </c>
      <c r="E15" s="13">
        <v>9378</v>
      </c>
      <c r="F15" s="13">
        <v>10310</v>
      </c>
      <c r="G15" s="13">
        <v>16509</v>
      </c>
      <c r="H15" s="13">
        <v>18261</v>
      </c>
      <c r="I15" s="13">
        <v>2524</v>
      </c>
      <c r="J15" s="13">
        <v>3533</v>
      </c>
      <c r="K15" s="11">
        <f t="shared" si="4"/>
        <v>96927</v>
      </c>
    </row>
    <row r="16" spans="1:11" ht="17.25" customHeight="1">
      <c r="A16" s="15" t="s">
        <v>93</v>
      </c>
      <c r="B16" s="13">
        <f>B17+B18+B19</f>
        <v>15098</v>
      </c>
      <c r="C16" s="13">
        <f aca="true" t="shared" si="5" ref="C16:J16">C17+C18+C19</f>
        <v>21090</v>
      </c>
      <c r="D16" s="13">
        <f t="shared" si="5"/>
        <v>19269</v>
      </c>
      <c r="E16" s="13">
        <f t="shared" si="5"/>
        <v>13627</v>
      </c>
      <c r="F16" s="13">
        <f t="shared" si="5"/>
        <v>21255</v>
      </c>
      <c r="G16" s="13">
        <f t="shared" si="5"/>
        <v>37223</v>
      </c>
      <c r="H16" s="13">
        <f t="shared" si="5"/>
        <v>14965</v>
      </c>
      <c r="I16" s="13">
        <f t="shared" si="5"/>
        <v>3199</v>
      </c>
      <c r="J16" s="13">
        <f t="shared" si="5"/>
        <v>8112</v>
      </c>
      <c r="K16" s="11">
        <f t="shared" si="4"/>
        <v>153838</v>
      </c>
    </row>
    <row r="17" spans="1:11" ht="17.25" customHeight="1">
      <c r="A17" s="14" t="s">
        <v>94</v>
      </c>
      <c r="B17" s="13">
        <v>14990</v>
      </c>
      <c r="C17" s="13">
        <v>20943</v>
      </c>
      <c r="D17" s="13">
        <v>19139</v>
      </c>
      <c r="E17" s="13">
        <v>13527</v>
      </c>
      <c r="F17" s="13">
        <v>21125</v>
      </c>
      <c r="G17" s="13">
        <v>36926</v>
      </c>
      <c r="H17" s="13">
        <v>14861</v>
      </c>
      <c r="I17" s="13">
        <v>3175</v>
      </c>
      <c r="J17" s="13">
        <v>8059</v>
      </c>
      <c r="K17" s="11">
        <f t="shared" si="4"/>
        <v>152745</v>
      </c>
    </row>
    <row r="18" spans="1:11" ht="17.25" customHeight="1">
      <c r="A18" s="14" t="s">
        <v>95</v>
      </c>
      <c r="B18" s="13">
        <v>92</v>
      </c>
      <c r="C18" s="13">
        <v>116</v>
      </c>
      <c r="D18" s="13">
        <v>112</v>
      </c>
      <c r="E18" s="13">
        <v>91</v>
      </c>
      <c r="F18" s="13">
        <v>117</v>
      </c>
      <c r="G18" s="13">
        <v>277</v>
      </c>
      <c r="H18" s="13">
        <v>93</v>
      </c>
      <c r="I18" s="13">
        <v>22</v>
      </c>
      <c r="J18" s="13">
        <v>43</v>
      </c>
      <c r="K18" s="11">
        <f t="shared" si="4"/>
        <v>963</v>
      </c>
    </row>
    <row r="19" spans="1:11" ht="17.25" customHeight="1">
      <c r="A19" s="14" t="s">
        <v>96</v>
      </c>
      <c r="B19" s="13">
        <v>16</v>
      </c>
      <c r="C19" s="13">
        <v>31</v>
      </c>
      <c r="D19" s="13">
        <v>18</v>
      </c>
      <c r="E19" s="13">
        <v>9</v>
      </c>
      <c r="F19" s="13">
        <v>13</v>
      </c>
      <c r="G19" s="13">
        <v>20</v>
      </c>
      <c r="H19" s="13">
        <v>11</v>
      </c>
      <c r="I19" s="13">
        <v>2</v>
      </c>
      <c r="J19" s="13">
        <v>10</v>
      </c>
      <c r="K19" s="11">
        <f t="shared" si="4"/>
        <v>130</v>
      </c>
    </row>
    <row r="20" spans="1:11" ht="17.25" customHeight="1">
      <c r="A20" s="16" t="s">
        <v>22</v>
      </c>
      <c r="B20" s="11">
        <f>+B21+B22+B23</f>
        <v>168927</v>
      </c>
      <c r="C20" s="11">
        <f aca="true" t="shared" si="6" ref="C20:J20">+C21+C22+C23</f>
        <v>194238</v>
      </c>
      <c r="D20" s="11">
        <f t="shared" si="6"/>
        <v>217623</v>
      </c>
      <c r="E20" s="11">
        <f t="shared" si="6"/>
        <v>137408</v>
      </c>
      <c r="F20" s="11">
        <f t="shared" si="6"/>
        <v>220377</v>
      </c>
      <c r="G20" s="11">
        <f t="shared" si="6"/>
        <v>416220</v>
      </c>
      <c r="H20" s="11">
        <f t="shared" si="6"/>
        <v>143365</v>
      </c>
      <c r="I20" s="11">
        <f t="shared" si="6"/>
        <v>32891</v>
      </c>
      <c r="J20" s="11">
        <f t="shared" si="6"/>
        <v>83622</v>
      </c>
      <c r="K20" s="11">
        <f t="shared" si="4"/>
        <v>1614671</v>
      </c>
    </row>
    <row r="21" spans="1:12" ht="17.25" customHeight="1">
      <c r="A21" s="12" t="s">
        <v>23</v>
      </c>
      <c r="B21" s="13">
        <v>91699</v>
      </c>
      <c r="C21" s="13">
        <v>114853</v>
      </c>
      <c r="D21" s="13">
        <v>131382</v>
      </c>
      <c r="E21" s="13">
        <v>80586</v>
      </c>
      <c r="F21" s="13">
        <v>127699</v>
      </c>
      <c r="G21" s="13">
        <v>222228</v>
      </c>
      <c r="H21" s="13">
        <v>80254</v>
      </c>
      <c r="I21" s="13">
        <v>20776</v>
      </c>
      <c r="J21" s="13">
        <v>49233</v>
      </c>
      <c r="K21" s="11">
        <f t="shared" si="4"/>
        <v>918710</v>
      </c>
      <c r="L21" s="50"/>
    </row>
    <row r="22" spans="1:12" ht="17.25" customHeight="1">
      <c r="A22" s="12" t="s">
        <v>24</v>
      </c>
      <c r="B22" s="13">
        <v>72943</v>
      </c>
      <c r="C22" s="13">
        <v>73835</v>
      </c>
      <c r="D22" s="13">
        <v>81966</v>
      </c>
      <c r="E22" s="13">
        <v>53585</v>
      </c>
      <c r="F22" s="13">
        <v>88327</v>
      </c>
      <c r="G22" s="13">
        <v>186239</v>
      </c>
      <c r="H22" s="13">
        <v>57430</v>
      </c>
      <c r="I22" s="13">
        <v>11223</v>
      </c>
      <c r="J22" s="13">
        <v>32868</v>
      </c>
      <c r="K22" s="11">
        <f t="shared" si="4"/>
        <v>658416</v>
      </c>
      <c r="L22" s="50"/>
    </row>
    <row r="23" spans="1:11" ht="17.25" customHeight="1">
      <c r="A23" s="12" t="s">
        <v>25</v>
      </c>
      <c r="B23" s="13">
        <v>4285</v>
      </c>
      <c r="C23" s="13">
        <v>5550</v>
      </c>
      <c r="D23" s="13">
        <v>4275</v>
      </c>
      <c r="E23" s="13">
        <v>3237</v>
      </c>
      <c r="F23" s="13">
        <v>4351</v>
      </c>
      <c r="G23" s="13">
        <v>7753</v>
      </c>
      <c r="H23" s="13">
        <v>5681</v>
      </c>
      <c r="I23" s="13">
        <v>892</v>
      </c>
      <c r="J23" s="13">
        <v>1521</v>
      </c>
      <c r="K23" s="11">
        <f t="shared" si="4"/>
        <v>37545</v>
      </c>
    </row>
    <row r="24" spans="1:11" ht="17.25" customHeight="1">
      <c r="A24" s="16" t="s">
        <v>26</v>
      </c>
      <c r="B24" s="13">
        <f>+B25+B26</f>
        <v>148996</v>
      </c>
      <c r="C24" s="13">
        <f aca="true" t="shared" si="7" ref="C24:J24">+C25+C26</f>
        <v>205044</v>
      </c>
      <c r="D24" s="13">
        <f t="shared" si="7"/>
        <v>212446</v>
      </c>
      <c r="E24" s="13">
        <f t="shared" si="7"/>
        <v>139607</v>
      </c>
      <c r="F24" s="13">
        <f t="shared" si="7"/>
        <v>172984</v>
      </c>
      <c r="G24" s="13">
        <f t="shared" si="7"/>
        <v>243302</v>
      </c>
      <c r="H24" s="13">
        <f t="shared" si="7"/>
        <v>123835</v>
      </c>
      <c r="I24" s="13">
        <f t="shared" si="7"/>
        <v>34057</v>
      </c>
      <c r="J24" s="13">
        <f t="shared" si="7"/>
        <v>93917</v>
      </c>
      <c r="K24" s="11">
        <f t="shared" si="4"/>
        <v>1374188</v>
      </c>
    </row>
    <row r="25" spans="1:12" ht="17.25" customHeight="1">
      <c r="A25" s="12" t="s">
        <v>115</v>
      </c>
      <c r="B25" s="13">
        <v>65687</v>
      </c>
      <c r="C25" s="13">
        <v>100084</v>
      </c>
      <c r="D25" s="13">
        <v>110408</v>
      </c>
      <c r="E25" s="13">
        <v>72157</v>
      </c>
      <c r="F25" s="13">
        <v>85269</v>
      </c>
      <c r="G25" s="13">
        <v>113222</v>
      </c>
      <c r="H25" s="13">
        <v>57276</v>
      </c>
      <c r="I25" s="13">
        <v>19681</v>
      </c>
      <c r="J25" s="13">
        <v>46353</v>
      </c>
      <c r="K25" s="11">
        <f t="shared" si="4"/>
        <v>670137</v>
      </c>
      <c r="L25" s="50"/>
    </row>
    <row r="26" spans="1:12" ht="17.25" customHeight="1">
      <c r="A26" s="12" t="s">
        <v>116</v>
      </c>
      <c r="B26" s="13">
        <v>83309</v>
      </c>
      <c r="C26" s="13">
        <v>104960</v>
      </c>
      <c r="D26" s="13">
        <v>102038</v>
      </c>
      <c r="E26" s="13">
        <v>67450</v>
      </c>
      <c r="F26" s="13">
        <v>87715</v>
      </c>
      <c r="G26" s="13">
        <v>130080</v>
      </c>
      <c r="H26" s="13">
        <v>66559</v>
      </c>
      <c r="I26" s="13">
        <v>14376</v>
      </c>
      <c r="J26" s="13">
        <v>47564</v>
      </c>
      <c r="K26" s="11">
        <f t="shared" si="4"/>
        <v>704051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7804</v>
      </c>
      <c r="I27" s="11">
        <v>0</v>
      </c>
      <c r="J27" s="11">
        <v>0</v>
      </c>
      <c r="K27" s="11">
        <f t="shared" si="4"/>
        <v>7804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5.1998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5.1998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2">
        <v>-0.0048</v>
      </c>
      <c r="C32" s="72">
        <v>-0.0049</v>
      </c>
      <c r="D32" s="72">
        <v>-0.005</v>
      </c>
      <c r="E32" s="72">
        <v>-0.00458045</v>
      </c>
      <c r="F32" s="72">
        <v>-0.0047</v>
      </c>
      <c r="G32" s="72">
        <v>-0.0039</v>
      </c>
      <c r="H32" s="72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10475.48</v>
      </c>
      <c r="I35" s="19">
        <v>0</v>
      </c>
      <c r="J35" s="19">
        <v>0</v>
      </c>
      <c r="K35" s="23">
        <f>SUM(B35:J35)</f>
        <v>10475.48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3">
        <v>0</v>
      </c>
      <c r="C40" s="73">
        <v>0</v>
      </c>
      <c r="D40" s="73">
        <v>0</v>
      </c>
      <c r="E40" s="73">
        <v>0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  <c r="K40" s="73">
        <v>0</v>
      </c>
    </row>
    <row r="41" spans="1:11" ht="17.25" customHeight="1">
      <c r="A41" s="12" t="s">
        <v>38</v>
      </c>
      <c r="B41" s="73">
        <v>0</v>
      </c>
      <c r="C41" s="73">
        <v>0</v>
      </c>
      <c r="D41" s="73">
        <v>0</v>
      </c>
      <c r="E41" s="73">
        <v>0</v>
      </c>
      <c r="F41" s="73">
        <v>0</v>
      </c>
      <c r="G41" s="73">
        <v>0</v>
      </c>
      <c r="H41" s="73">
        <v>0</v>
      </c>
      <c r="I41" s="73">
        <v>0</v>
      </c>
      <c r="J41" s="73">
        <v>0</v>
      </c>
      <c r="K41" s="11">
        <f t="shared" si="10"/>
        <v>0</v>
      </c>
    </row>
    <row r="42" spans="1:11" ht="17.25" customHeight="1">
      <c r="A42" s="12" t="s">
        <v>39</v>
      </c>
      <c r="B42" s="73">
        <v>0</v>
      </c>
      <c r="C42" s="73">
        <v>0</v>
      </c>
      <c r="D42" s="73">
        <v>0</v>
      </c>
      <c r="E42" s="73">
        <v>0</v>
      </c>
      <c r="F42" s="73">
        <v>0</v>
      </c>
      <c r="G42" s="73">
        <v>0</v>
      </c>
      <c r="H42" s="73">
        <v>0</v>
      </c>
      <c r="I42" s="73">
        <v>0</v>
      </c>
      <c r="J42" s="73">
        <v>0</v>
      </c>
      <c r="K42" s="73">
        <v>0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1744877.93</v>
      </c>
      <c r="C47" s="22">
        <f aca="true" t="shared" si="12" ref="C47:H47">+C48+C57</f>
        <v>2525242.7600000002</v>
      </c>
      <c r="D47" s="22">
        <f t="shared" si="12"/>
        <v>2874796.3499999996</v>
      </c>
      <c r="E47" s="22">
        <f t="shared" si="12"/>
        <v>1679477.4099999997</v>
      </c>
      <c r="F47" s="22">
        <f t="shared" si="12"/>
        <v>2260583.34</v>
      </c>
      <c r="G47" s="22">
        <f t="shared" si="12"/>
        <v>3207772.8000000003</v>
      </c>
      <c r="H47" s="22">
        <f t="shared" si="12"/>
        <v>1704504.1</v>
      </c>
      <c r="I47" s="22">
        <f>+I48+I57</f>
        <v>631146.2899999999</v>
      </c>
      <c r="J47" s="22">
        <f>+J48+J57</f>
        <v>1017907.28</v>
      </c>
      <c r="K47" s="22">
        <f>SUM(B47:J47)</f>
        <v>17646308.259999998</v>
      </c>
    </row>
    <row r="48" spans="1:11" ht="17.25" customHeight="1">
      <c r="A48" s="16" t="s">
        <v>108</v>
      </c>
      <c r="B48" s="23">
        <f>SUM(B49:B56)</f>
        <v>1725609.15</v>
      </c>
      <c r="C48" s="23">
        <f aca="true" t="shared" si="13" ref="C48:J48">SUM(C49:C56)</f>
        <v>2499884.12</v>
      </c>
      <c r="D48" s="23">
        <f t="shared" si="13"/>
        <v>2848658.9799999995</v>
      </c>
      <c r="E48" s="23">
        <f t="shared" si="13"/>
        <v>1656525.2799999998</v>
      </c>
      <c r="F48" s="23">
        <f t="shared" si="13"/>
        <v>2236903.2399999998</v>
      </c>
      <c r="G48" s="23">
        <f t="shared" si="13"/>
        <v>3177197.1</v>
      </c>
      <c r="H48" s="23">
        <f t="shared" si="13"/>
        <v>1683953.03</v>
      </c>
      <c r="I48" s="23">
        <f t="shared" si="13"/>
        <v>631146.2899999999</v>
      </c>
      <c r="J48" s="23">
        <f t="shared" si="13"/>
        <v>1003543.7100000001</v>
      </c>
      <c r="K48" s="23">
        <f aca="true" t="shared" si="14" ref="K48:K57">SUM(B48:J48)</f>
        <v>17463420.9</v>
      </c>
    </row>
    <row r="49" spans="1:11" ht="17.25" customHeight="1">
      <c r="A49" s="34" t="s">
        <v>43</v>
      </c>
      <c r="B49" s="23">
        <f aca="true" t="shared" si="15" ref="B49:H49">ROUND(B30*B7,2)</f>
        <v>1724411.49</v>
      </c>
      <c r="C49" s="23">
        <f t="shared" si="15"/>
        <v>2492395.46</v>
      </c>
      <c r="D49" s="23">
        <f t="shared" si="15"/>
        <v>2846223.57</v>
      </c>
      <c r="E49" s="23">
        <f t="shared" si="15"/>
        <v>1655554.97</v>
      </c>
      <c r="F49" s="23">
        <f t="shared" si="15"/>
        <v>2235086.17</v>
      </c>
      <c r="G49" s="23">
        <f t="shared" si="15"/>
        <v>3174605.98</v>
      </c>
      <c r="H49" s="23">
        <f t="shared" si="15"/>
        <v>1672384.61</v>
      </c>
      <c r="I49" s="23">
        <f>ROUND(I30*I7,2)</f>
        <v>630080.57</v>
      </c>
      <c r="J49" s="23">
        <f>ROUND(J30*J7,2)</f>
        <v>1001326.67</v>
      </c>
      <c r="K49" s="23">
        <f t="shared" si="14"/>
        <v>17432069.490000002</v>
      </c>
    </row>
    <row r="50" spans="1:11" ht="17.25" customHeight="1">
      <c r="A50" s="34" t="s">
        <v>44</v>
      </c>
      <c r="B50" s="19">
        <v>0</v>
      </c>
      <c r="C50" s="23">
        <f>ROUND(C31*C7,2)</f>
        <v>5540.03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5540.03</v>
      </c>
    </row>
    <row r="51" spans="1:11" ht="17.25" customHeight="1">
      <c r="A51" s="64" t="s">
        <v>104</v>
      </c>
      <c r="B51" s="65">
        <f aca="true" t="shared" si="16" ref="B51:H51">ROUND(B32*B7,2)</f>
        <v>-2894.02</v>
      </c>
      <c r="C51" s="65">
        <f t="shared" si="16"/>
        <v>-3825.09</v>
      </c>
      <c r="D51" s="65">
        <f t="shared" si="16"/>
        <v>-3950.35</v>
      </c>
      <c r="E51" s="65">
        <f t="shared" si="16"/>
        <v>-2475.09</v>
      </c>
      <c r="F51" s="65">
        <f t="shared" si="16"/>
        <v>-3464.45</v>
      </c>
      <c r="G51" s="65">
        <f t="shared" si="16"/>
        <v>-4838.96</v>
      </c>
      <c r="H51" s="65">
        <f t="shared" si="16"/>
        <v>-2622.1</v>
      </c>
      <c r="I51" s="19">
        <v>0</v>
      </c>
      <c r="J51" s="19">
        <v>0</v>
      </c>
      <c r="K51" s="65">
        <f>SUM(B51:J51)</f>
        <v>-24070.059999999998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10475.48</v>
      </c>
      <c r="I53" s="31">
        <f>+I35</f>
        <v>0</v>
      </c>
      <c r="J53" s="31">
        <f>+J35</f>
        <v>0</v>
      </c>
      <c r="K53" s="23">
        <f t="shared" si="14"/>
        <v>10475.48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19268.78</v>
      </c>
      <c r="C57" s="36">
        <v>25358.64</v>
      </c>
      <c r="D57" s="36">
        <v>26137.37</v>
      </c>
      <c r="E57" s="36">
        <v>22952.13</v>
      </c>
      <c r="F57" s="36">
        <v>23680.1</v>
      </c>
      <c r="G57" s="36">
        <v>30575.7</v>
      </c>
      <c r="H57" s="36">
        <v>20551.07</v>
      </c>
      <c r="I57" s="19">
        <v>0</v>
      </c>
      <c r="J57" s="36">
        <v>14363.57</v>
      </c>
      <c r="K57" s="36">
        <f t="shared" si="14"/>
        <v>182887.36000000002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-210504.16</v>
      </c>
      <c r="C61" s="35">
        <f t="shared" si="17"/>
        <v>-253210.55</v>
      </c>
      <c r="D61" s="35">
        <f t="shared" si="17"/>
        <v>-245021.91999999998</v>
      </c>
      <c r="E61" s="35">
        <f t="shared" si="17"/>
        <v>-261192.47999999998</v>
      </c>
      <c r="F61" s="35">
        <f t="shared" si="17"/>
        <v>-212015.02999999997</v>
      </c>
      <c r="G61" s="35">
        <f t="shared" si="17"/>
        <v>-321384.48</v>
      </c>
      <c r="H61" s="35">
        <f t="shared" si="17"/>
        <v>-209005.96999999997</v>
      </c>
      <c r="I61" s="35">
        <f t="shared" si="17"/>
        <v>-107872.56000000001</v>
      </c>
      <c r="J61" s="35">
        <f t="shared" si="17"/>
        <v>-85817.95000000001</v>
      </c>
      <c r="K61" s="35">
        <f>SUM(B61:J61)</f>
        <v>-1906025.0999999999</v>
      </c>
    </row>
    <row r="62" spans="1:11" ht="18.75" customHeight="1">
      <c r="A62" s="16" t="s">
        <v>74</v>
      </c>
      <c r="B62" s="35">
        <f aca="true" t="shared" si="18" ref="B62:J62">B63+B64+B65+B66+B67+B68</f>
        <v>-163363.09</v>
      </c>
      <c r="C62" s="35">
        <f t="shared" si="18"/>
        <v>-186473.43</v>
      </c>
      <c r="D62" s="35">
        <f t="shared" si="18"/>
        <v>-171546.19</v>
      </c>
      <c r="E62" s="35">
        <f t="shared" si="18"/>
        <v>-217124.65</v>
      </c>
      <c r="F62" s="35">
        <f t="shared" si="18"/>
        <v>-214076.18999999997</v>
      </c>
      <c r="G62" s="35">
        <f t="shared" si="18"/>
        <v>-233407.39</v>
      </c>
      <c r="H62" s="35">
        <f t="shared" si="18"/>
        <v>-163460.8</v>
      </c>
      <c r="I62" s="35">
        <f t="shared" si="18"/>
        <v>-28743.2</v>
      </c>
      <c r="J62" s="35">
        <f t="shared" si="18"/>
        <v>-57763.8</v>
      </c>
      <c r="K62" s="35">
        <f aca="true" t="shared" si="19" ref="K62:K91">SUM(B62:J62)</f>
        <v>-1435958.74</v>
      </c>
    </row>
    <row r="63" spans="1:11" ht="18.75" customHeight="1">
      <c r="A63" s="12" t="s">
        <v>75</v>
      </c>
      <c r="B63" s="35">
        <f>-ROUND(B9*$D$3,2)</f>
        <v>-128413.4</v>
      </c>
      <c r="C63" s="35">
        <f aca="true" t="shared" si="20" ref="C63:J63">-ROUND(C9*$D$3,2)</f>
        <v>-180720.4</v>
      </c>
      <c r="D63" s="35">
        <f t="shared" si="20"/>
        <v>-153694.8</v>
      </c>
      <c r="E63" s="35">
        <f t="shared" si="20"/>
        <v>-124062.4</v>
      </c>
      <c r="F63" s="35">
        <f t="shared" si="20"/>
        <v>-135948.8</v>
      </c>
      <c r="G63" s="35">
        <f t="shared" si="20"/>
        <v>-179508.2</v>
      </c>
      <c r="H63" s="35">
        <f t="shared" si="20"/>
        <v>-163460.8</v>
      </c>
      <c r="I63" s="35">
        <f t="shared" si="20"/>
        <v>-28743.2</v>
      </c>
      <c r="J63" s="35">
        <f t="shared" si="20"/>
        <v>-57763.8</v>
      </c>
      <c r="K63" s="35">
        <f t="shared" si="19"/>
        <v>-1152315.8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-570</v>
      </c>
      <c r="C65" s="35">
        <v>-197.6</v>
      </c>
      <c r="D65" s="35">
        <v>-178.6</v>
      </c>
      <c r="E65" s="35">
        <v>-311.6</v>
      </c>
      <c r="F65" s="35">
        <v>-285</v>
      </c>
      <c r="G65" s="35">
        <v>-224.2</v>
      </c>
      <c r="H65" s="19">
        <v>0</v>
      </c>
      <c r="I65" s="19">
        <v>0</v>
      </c>
      <c r="J65" s="19">
        <v>0</v>
      </c>
      <c r="K65" s="35">
        <f t="shared" si="19"/>
        <v>-1767.0000000000002</v>
      </c>
    </row>
    <row r="66" spans="1:11" ht="18.75" customHeight="1">
      <c r="A66" s="12" t="s">
        <v>105</v>
      </c>
      <c r="B66" s="35">
        <v>-3663.2</v>
      </c>
      <c r="C66" s="35">
        <v>-1436.4</v>
      </c>
      <c r="D66" s="35">
        <v>-2101.4</v>
      </c>
      <c r="E66" s="35">
        <v>-2367.4</v>
      </c>
      <c r="F66" s="35">
        <v>-1675.8</v>
      </c>
      <c r="G66" s="35">
        <v>-1542.8</v>
      </c>
      <c r="H66" s="19">
        <v>0</v>
      </c>
      <c r="I66" s="19">
        <v>0</v>
      </c>
      <c r="J66" s="19">
        <v>0</v>
      </c>
      <c r="K66" s="35">
        <f t="shared" si="19"/>
        <v>-12786.999999999998</v>
      </c>
    </row>
    <row r="67" spans="1:11" ht="18.75" customHeight="1">
      <c r="A67" s="12" t="s">
        <v>52</v>
      </c>
      <c r="B67" s="35">
        <v>-30716.49</v>
      </c>
      <c r="C67" s="35">
        <v>-4119.03</v>
      </c>
      <c r="D67" s="35">
        <v>-15571.39</v>
      </c>
      <c r="E67" s="35">
        <v>-90383.25</v>
      </c>
      <c r="F67" s="35">
        <v>-76166.59</v>
      </c>
      <c r="G67" s="35">
        <v>-52132.19</v>
      </c>
      <c r="H67" s="19">
        <v>0</v>
      </c>
      <c r="I67" s="19">
        <v>0</v>
      </c>
      <c r="J67" s="19">
        <v>0</v>
      </c>
      <c r="K67" s="35">
        <f t="shared" si="19"/>
        <v>-269088.94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1" customFormat="1" ht="18.75" customHeight="1">
      <c r="A69" s="62" t="s">
        <v>79</v>
      </c>
      <c r="B69" s="65">
        <f>SUM(B70:B102)</f>
        <v>-47141.07</v>
      </c>
      <c r="C69" s="65">
        <f>SUM(C70:C102)</f>
        <v>-66737.12</v>
      </c>
      <c r="D69" s="65">
        <f>SUM(D70:D102)</f>
        <v>-73475.73</v>
      </c>
      <c r="E69" s="65">
        <f aca="true" t="shared" si="21" ref="E69:J69">SUM(E70:E102)</f>
        <v>-44067.83</v>
      </c>
      <c r="F69" s="65">
        <f t="shared" si="21"/>
        <v>-61787.48</v>
      </c>
      <c r="G69" s="65">
        <f t="shared" si="21"/>
        <v>-87977.09</v>
      </c>
      <c r="H69" s="65">
        <f t="shared" si="21"/>
        <v>-45545.17</v>
      </c>
      <c r="I69" s="65">
        <f t="shared" si="21"/>
        <v>-79129.36000000002</v>
      </c>
      <c r="J69" s="65">
        <f t="shared" si="21"/>
        <v>-28054.15</v>
      </c>
      <c r="K69" s="65">
        <f t="shared" si="19"/>
        <v>-533915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-58.79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-71.59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5">
        <v>-2472.57</v>
      </c>
      <c r="J72" s="19">
        <v>0</v>
      </c>
      <c r="K72" s="65">
        <f t="shared" si="19"/>
        <v>-3969.23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5">
        <f t="shared" si="19"/>
        <v>-60000</v>
      </c>
    </row>
    <row r="74" spans="1:11" ht="18.75" customHeight="1">
      <c r="A74" s="34" t="s">
        <v>58</v>
      </c>
      <c r="B74" s="35">
        <v>-15236.5</v>
      </c>
      <c r="C74" s="35">
        <v>-22118.5</v>
      </c>
      <c r="D74" s="35">
        <v>-20909.5</v>
      </c>
      <c r="E74" s="35">
        <v>-14663</v>
      </c>
      <c r="F74" s="35">
        <v>-20150</v>
      </c>
      <c r="G74" s="35">
        <v>-30705.5</v>
      </c>
      <c r="H74" s="35">
        <v>-15035</v>
      </c>
      <c r="I74" s="35">
        <v>-5285.5</v>
      </c>
      <c r="J74" s="35">
        <v>-10896.5</v>
      </c>
      <c r="K74" s="65">
        <f t="shared" si="19"/>
        <v>-155000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-2000</v>
      </c>
      <c r="C84" s="65">
        <v>-1000</v>
      </c>
      <c r="D84" s="19">
        <v>0</v>
      </c>
      <c r="E84" s="65">
        <v>-1000</v>
      </c>
      <c r="F84" s="65">
        <v>-2000</v>
      </c>
      <c r="G84" s="65">
        <v>-2000</v>
      </c>
      <c r="H84" s="65">
        <v>-2000</v>
      </c>
      <c r="I84" s="65">
        <v>-1000</v>
      </c>
      <c r="J84" s="19">
        <v>0</v>
      </c>
      <c r="K84" s="65">
        <f t="shared" si="19"/>
        <v>-11000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3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3"/>
    </row>
    <row r="97" spans="1:12" s="71" customFormat="1" ht="18.75" customHeight="1">
      <c r="A97" s="62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0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5" t="s">
        <v>133</v>
      </c>
      <c r="B100" s="35">
        <v>-29904.57</v>
      </c>
      <c r="C100" s="35">
        <v>-43559.83</v>
      </c>
      <c r="D100" s="35">
        <v>-51456.5</v>
      </c>
      <c r="E100" s="35">
        <v>-28404.83</v>
      </c>
      <c r="F100" s="35">
        <v>-39244.15</v>
      </c>
      <c r="G100" s="35">
        <v>-55265.19</v>
      </c>
      <c r="H100" s="35">
        <v>-28510.17</v>
      </c>
      <c r="I100" s="35">
        <v>-10371.29</v>
      </c>
      <c r="J100" s="35">
        <v>-17157.65</v>
      </c>
      <c r="K100" s="35">
        <f>SUM(B100:J100)</f>
        <v>-303874.18</v>
      </c>
      <c r="L100" s="53"/>
    </row>
    <row r="101" spans="1:12" ht="18.75" customHeight="1">
      <c r="A101" s="75" t="s">
        <v>136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137</v>
      </c>
      <c r="B103" s="19">
        <v>0</v>
      </c>
      <c r="C103" s="19">
        <v>0</v>
      </c>
      <c r="D103" s="19">
        <v>0</v>
      </c>
      <c r="E103" s="19">
        <v>0</v>
      </c>
      <c r="F103" s="35">
        <v>63848.64</v>
      </c>
      <c r="G103" s="19">
        <v>0</v>
      </c>
      <c r="H103" s="19">
        <v>0</v>
      </c>
      <c r="I103" s="19">
        <v>0</v>
      </c>
      <c r="J103" s="19">
        <v>0</v>
      </c>
      <c r="K103" s="46">
        <f aca="true" t="shared" si="22" ref="K103:K109">SUM(B103:J103)</f>
        <v>63848.64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 t="shared" si="22"/>
        <v>0</v>
      </c>
      <c r="L105" s="52"/>
    </row>
    <row r="106" spans="1:12" ht="18.75" customHeight="1">
      <c r="A106" s="16" t="s">
        <v>83</v>
      </c>
      <c r="B106" s="24">
        <f aca="true" t="shared" si="23" ref="B106:H106">+B107+B108</f>
        <v>1534373.7699999998</v>
      </c>
      <c r="C106" s="24">
        <f t="shared" si="23"/>
        <v>2272032.21</v>
      </c>
      <c r="D106" s="24">
        <f t="shared" si="23"/>
        <v>2629774.4299999997</v>
      </c>
      <c r="E106" s="24">
        <f t="shared" si="23"/>
        <v>1418284.9299999997</v>
      </c>
      <c r="F106" s="24">
        <f t="shared" si="23"/>
        <v>2048568.3099999998</v>
      </c>
      <c r="G106" s="24">
        <f t="shared" si="23"/>
        <v>2886388.3200000003</v>
      </c>
      <c r="H106" s="24">
        <f t="shared" si="23"/>
        <v>1495498.1300000001</v>
      </c>
      <c r="I106" s="24">
        <f>+I107+I108</f>
        <v>523273.73</v>
      </c>
      <c r="J106" s="24">
        <f>+J107+J108</f>
        <v>932089.33</v>
      </c>
      <c r="K106" s="46">
        <f t="shared" si="22"/>
        <v>15740283.16</v>
      </c>
      <c r="L106" s="52"/>
    </row>
    <row r="107" spans="1:12" ht="18" customHeight="1">
      <c r="A107" s="16" t="s">
        <v>82</v>
      </c>
      <c r="B107" s="24">
        <f aca="true" t="shared" si="24" ref="B107:J107">+B48+B62+B69+B103</f>
        <v>1515104.9899999998</v>
      </c>
      <c r="C107" s="24">
        <f t="shared" si="24"/>
        <v>2246673.57</v>
      </c>
      <c r="D107" s="24">
        <f t="shared" si="24"/>
        <v>2603637.0599999996</v>
      </c>
      <c r="E107" s="24">
        <f t="shared" si="24"/>
        <v>1395332.7999999998</v>
      </c>
      <c r="F107" s="24">
        <f t="shared" si="24"/>
        <v>2024888.2099999997</v>
      </c>
      <c r="G107" s="24">
        <f t="shared" si="24"/>
        <v>2855812.62</v>
      </c>
      <c r="H107" s="24">
        <f t="shared" si="24"/>
        <v>1474947.06</v>
      </c>
      <c r="I107" s="24">
        <f t="shared" si="24"/>
        <v>523273.73</v>
      </c>
      <c r="J107" s="24">
        <f t="shared" si="24"/>
        <v>917725.76</v>
      </c>
      <c r="K107" s="46">
        <f t="shared" si="22"/>
        <v>15557395.8</v>
      </c>
      <c r="L107" s="52"/>
    </row>
    <row r="108" spans="1:11" ht="18.75" customHeight="1">
      <c r="A108" s="16" t="s">
        <v>99</v>
      </c>
      <c r="B108" s="24">
        <f aca="true" t="shared" si="25" ref="B108:J108">IF(+B57+B104+B109&lt;0,0,(B57+B104+B109))</f>
        <v>19268.78</v>
      </c>
      <c r="C108" s="24">
        <f t="shared" si="25"/>
        <v>25358.64</v>
      </c>
      <c r="D108" s="24">
        <f t="shared" si="25"/>
        <v>26137.37</v>
      </c>
      <c r="E108" s="24">
        <f t="shared" si="25"/>
        <v>22952.13</v>
      </c>
      <c r="F108" s="24">
        <f t="shared" si="25"/>
        <v>23680.1</v>
      </c>
      <c r="G108" s="24">
        <f t="shared" si="25"/>
        <v>30575.7</v>
      </c>
      <c r="H108" s="24">
        <f t="shared" si="25"/>
        <v>20551.07</v>
      </c>
      <c r="I108" s="19">
        <f t="shared" si="25"/>
        <v>0</v>
      </c>
      <c r="J108" s="24">
        <f t="shared" si="25"/>
        <v>14363.57</v>
      </c>
      <c r="K108" s="46">
        <f t="shared" si="22"/>
        <v>182887.36000000002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 t="shared" si="22"/>
        <v>0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SUM(K115:K133)</f>
        <v>15740283.13</v>
      </c>
      <c r="L114" s="52"/>
    </row>
    <row r="115" spans="1:11" ht="18.75" customHeight="1">
      <c r="A115" s="26" t="s">
        <v>70</v>
      </c>
      <c r="B115" s="27">
        <v>202064.25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202064.25</v>
      </c>
    </row>
    <row r="116" spans="1:11" ht="18.75" customHeight="1">
      <c r="A116" s="26" t="s">
        <v>71</v>
      </c>
      <c r="B116" s="27">
        <v>1332309.52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6" ref="K116:K133">SUM(B116:J116)</f>
        <v>1332309.52</v>
      </c>
    </row>
    <row r="117" spans="1:11" ht="18.75" customHeight="1">
      <c r="A117" s="26" t="s">
        <v>72</v>
      </c>
      <c r="B117" s="38">
        <v>0</v>
      </c>
      <c r="C117" s="27">
        <f>+C106</f>
        <v>2272032.21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6"/>
        <v>2272032.21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f>+D106</f>
        <v>2629774.4299999997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6"/>
        <v>2629774.4299999997</v>
      </c>
    </row>
    <row r="119" spans="1:11" ht="18.75" customHeight="1">
      <c r="A119" s="26" t="s">
        <v>118</v>
      </c>
      <c r="B119" s="38">
        <v>0</v>
      </c>
      <c r="C119" s="38">
        <v>0</v>
      </c>
      <c r="D119" s="38">
        <v>0</v>
      </c>
      <c r="E119" s="27">
        <v>1276456.43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6"/>
        <v>1276456.43</v>
      </c>
    </row>
    <row r="120" spans="1:11" ht="18.75" customHeight="1">
      <c r="A120" s="26" t="s">
        <v>119</v>
      </c>
      <c r="B120" s="38">
        <v>0</v>
      </c>
      <c r="C120" s="38">
        <v>0</v>
      </c>
      <c r="D120" s="38">
        <v>0</v>
      </c>
      <c r="E120" s="27">
        <v>141828.49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6"/>
        <v>141828.49</v>
      </c>
    </row>
    <row r="121" spans="1:11" ht="18.75" customHeight="1">
      <c r="A121" s="66" t="s">
        <v>120</v>
      </c>
      <c r="B121" s="38">
        <v>0</v>
      </c>
      <c r="C121" s="38">
        <v>0</v>
      </c>
      <c r="D121" s="38">
        <v>0</v>
      </c>
      <c r="E121" s="38">
        <v>0</v>
      </c>
      <c r="F121" s="27">
        <v>448246.38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6"/>
        <v>448246.38</v>
      </c>
    </row>
    <row r="122" spans="1:11" ht="18.75" customHeight="1">
      <c r="A122" s="66" t="s">
        <v>121</v>
      </c>
      <c r="B122" s="38">
        <v>0</v>
      </c>
      <c r="C122" s="38">
        <v>0</v>
      </c>
      <c r="D122" s="38">
        <v>0</v>
      </c>
      <c r="E122" s="38">
        <v>0</v>
      </c>
      <c r="F122" s="27">
        <v>714529.26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6"/>
        <v>714529.26</v>
      </c>
    </row>
    <row r="123" spans="1:11" ht="18.75" customHeight="1">
      <c r="A123" s="66" t="s">
        <v>122</v>
      </c>
      <c r="B123" s="38">
        <v>0</v>
      </c>
      <c r="C123" s="38">
        <v>0</v>
      </c>
      <c r="D123" s="38">
        <v>0</v>
      </c>
      <c r="E123" s="38">
        <v>0</v>
      </c>
      <c r="F123" s="27">
        <v>98239.17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6"/>
        <v>98239.17</v>
      </c>
    </row>
    <row r="124" spans="1:11" ht="18.75" customHeight="1">
      <c r="A124" s="66" t="s">
        <v>123</v>
      </c>
      <c r="B124" s="68">
        <v>0</v>
      </c>
      <c r="C124" s="68">
        <v>0</v>
      </c>
      <c r="D124" s="68">
        <v>0</v>
      </c>
      <c r="E124" s="68">
        <v>0</v>
      </c>
      <c r="F124" s="69">
        <v>787553.49</v>
      </c>
      <c r="G124" s="68">
        <v>0</v>
      </c>
      <c r="H124" s="68">
        <v>0</v>
      </c>
      <c r="I124" s="68">
        <v>0</v>
      </c>
      <c r="J124" s="68">
        <v>0</v>
      </c>
      <c r="K124" s="69">
        <f t="shared" si="26"/>
        <v>787553.49</v>
      </c>
    </row>
    <row r="125" spans="1:11" ht="18.75" customHeight="1">
      <c r="A125" s="66" t="s">
        <v>124</v>
      </c>
      <c r="B125" s="38">
        <v>0</v>
      </c>
      <c r="C125" s="38">
        <v>0</v>
      </c>
      <c r="D125" s="38">
        <v>0</v>
      </c>
      <c r="E125" s="38">
        <v>0</v>
      </c>
      <c r="F125" s="38">
        <v>0</v>
      </c>
      <c r="G125" s="27">
        <v>842356.07</v>
      </c>
      <c r="H125" s="38">
        <v>0</v>
      </c>
      <c r="I125" s="38">
        <v>0</v>
      </c>
      <c r="J125" s="38">
        <v>0</v>
      </c>
      <c r="K125" s="39">
        <f t="shared" si="26"/>
        <v>842356.07</v>
      </c>
    </row>
    <row r="126" spans="1:11" ht="18.75" customHeight="1">
      <c r="A126" s="66" t="s">
        <v>125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66953.57</v>
      </c>
      <c r="H126" s="38">
        <v>0</v>
      </c>
      <c r="I126" s="38">
        <v>0</v>
      </c>
      <c r="J126" s="38">
        <v>0</v>
      </c>
      <c r="K126" s="39">
        <f t="shared" si="26"/>
        <v>66953.57</v>
      </c>
    </row>
    <row r="127" spans="1:11" ht="18.75" customHeight="1">
      <c r="A127" s="66" t="s">
        <v>126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420593.75</v>
      </c>
      <c r="H127" s="38">
        <v>0</v>
      </c>
      <c r="I127" s="38">
        <v>0</v>
      </c>
      <c r="J127" s="38">
        <v>0</v>
      </c>
      <c r="K127" s="39">
        <f t="shared" si="26"/>
        <v>420593.75</v>
      </c>
    </row>
    <row r="128" spans="1:11" ht="18.75" customHeight="1">
      <c r="A128" s="66" t="s">
        <v>127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423010.35</v>
      </c>
      <c r="H128" s="38">
        <v>0</v>
      </c>
      <c r="I128" s="38">
        <v>0</v>
      </c>
      <c r="J128" s="38">
        <v>0</v>
      </c>
      <c r="K128" s="39">
        <f t="shared" si="26"/>
        <v>423010.35</v>
      </c>
    </row>
    <row r="129" spans="1:11" ht="18.75" customHeight="1">
      <c r="A129" s="66" t="s">
        <v>128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1133474.57</v>
      </c>
      <c r="H129" s="38">
        <v>0</v>
      </c>
      <c r="I129" s="38">
        <v>0</v>
      </c>
      <c r="J129" s="38">
        <v>0</v>
      </c>
      <c r="K129" s="39">
        <f t="shared" si="26"/>
        <v>1133474.57</v>
      </c>
    </row>
    <row r="130" spans="1:11" ht="18.75" customHeight="1">
      <c r="A130" s="66" t="s">
        <v>129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27">
        <v>534916.44</v>
      </c>
      <c r="I130" s="38">
        <v>0</v>
      </c>
      <c r="J130" s="38">
        <v>0</v>
      </c>
      <c r="K130" s="39">
        <f t="shared" si="26"/>
        <v>534916.44</v>
      </c>
    </row>
    <row r="131" spans="1:11" ht="18.75" customHeight="1">
      <c r="A131" s="66" t="s">
        <v>130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960581.69</v>
      </c>
      <c r="I131" s="38">
        <v>0</v>
      </c>
      <c r="J131" s="38">
        <v>0</v>
      </c>
      <c r="K131" s="39">
        <f t="shared" si="26"/>
        <v>960581.69</v>
      </c>
    </row>
    <row r="132" spans="1:11" ht="18.75" customHeight="1">
      <c r="A132" s="66" t="s">
        <v>131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27">
        <v>523273.73</v>
      </c>
      <c r="J132" s="38"/>
      <c r="K132" s="39">
        <f t="shared" si="26"/>
        <v>523273.73</v>
      </c>
    </row>
    <row r="133" spans="1:11" ht="18.75" customHeight="1">
      <c r="A133" s="67" t="s">
        <v>132</v>
      </c>
      <c r="B133" s="40">
        <v>0</v>
      </c>
      <c r="C133" s="40">
        <v>0</v>
      </c>
      <c r="D133" s="40">
        <v>0</v>
      </c>
      <c r="E133" s="40">
        <v>0</v>
      </c>
      <c r="F133" s="40">
        <v>0</v>
      </c>
      <c r="G133" s="40">
        <v>0</v>
      </c>
      <c r="H133" s="40">
        <v>0</v>
      </c>
      <c r="I133" s="40"/>
      <c r="J133" s="41">
        <v>932089.33</v>
      </c>
      <c r="K133" s="42">
        <f t="shared" si="26"/>
        <v>932089.33</v>
      </c>
    </row>
    <row r="134" spans="1:11" ht="18.75" customHeight="1">
      <c r="A134" s="74" t="s">
        <v>134</v>
      </c>
      <c r="B134" s="48">
        <v>0</v>
      </c>
      <c r="C134" s="48">
        <v>0</v>
      </c>
      <c r="D134" s="48">
        <v>0</v>
      </c>
      <c r="E134" s="48">
        <v>0</v>
      </c>
      <c r="F134" s="48">
        <v>0</v>
      </c>
      <c r="G134" s="48">
        <v>0</v>
      </c>
      <c r="H134" s="48">
        <v>0</v>
      </c>
      <c r="I134" s="48">
        <v>0</v>
      </c>
      <c r="J134" s="48">
        <f>J106-J133</f>
        <v>0</v>
      </c>
      <c r="K134" s="49"/>
    </row>
    <row r="135" ht="18" customHeight="1">
      <c r="A135" s="74" t="s">
        <v>139</v>
      </c>
    </row>
    <row r="136" ht="18" customHeight="1">
      <c r="A136" s="74" t="s">
        <v>138</v>
      </c>
    </row>
    <row r="137" ht="18" customHeight="1">
      <c r="A137" s="74"/>
    </row>
    <row r="138" ht="18" customHeight="1"/>
    <row r="139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2017-10-05T19:31:25Z</dcterms:modified>
  <cp:category/>
  <cp:version/>
  <cp:contentType/>
  <cp:contentStatus/>
</cp:coreProperties>
</file>