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<sst xmlns="http://schemas.openxmlformats.org/spreadsheetml/2006/main" count="138" uniqueCount="138">
  <si>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</si>
  <si>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</si>
  <si>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</si>
  <si>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</si>
  <si>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</si>
  <si>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</si>
  <si>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</si>
  <si>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</si>
  <si>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</si>
  <si>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</si>
  <si>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</si>
  <si>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</si>
  <si>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</si>
  <si>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</si>
  <si>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</si>
  <si>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</si>
  <si>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</si>
  <si>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</si>
  <si>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</si>
  <si>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</si>
  <si>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</si>
  <si>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</si>
  <si>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</si>
  <si>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</si>
  <si>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</si>
  <si>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</si>
  <si>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</si>
  <si>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</si>
  <si>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</si>
  <si>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</si>
  <si>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</si>
  <si>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</si>
  <si>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</si>
  <si>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</si>
  <si>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</si>
  <si>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</si>
  <si>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</si>
  <si>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</si>
  <si>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</si>
  <si>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</si>
  <si>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</si>
  <si>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</si>
  <si>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</si>
  <si>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</si>
  <si>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</si>
  <si>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</si>
  <si>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</si>
  <si>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</si>
  <si>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</si>
  <si>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</si>
  <si>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</si>
  <si>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</si>
  <si>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</si>
  <si>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</si>
  <si>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</si>
  <si>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</si>
  <si>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</si>
  <si>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</si>
  <si>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</si>
  <si>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</si>
  <si>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</si>
  <si>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</si>
  <si>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</si>
  <si>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</si>
  <si>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</si>
  <si>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</si>
  <si>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</si>
  <si>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</si>
  <si>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</si>
  <si>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</si>
  <si>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</si>
  <si>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</si>
  <si>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</si>
  <si>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</si>
  <si>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</si>
  <si>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</si>
  <si>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</si>
  <si>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</si>
  <si>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</si>
  <si>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</si>
  <si>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</si>
  <si>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</si>
  <si>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</si>
  <si>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</si>
  <si>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</si>
  <si>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</si>
  <si>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</si>
  <si>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</si>
  <si>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</si>
  <si>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</si>
  <si>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</si>
  <si>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</si>
  <si>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</si>
  <si>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</si>
  <si>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</si>
  <si>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</si>
  <si>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</si>
  <si>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</si>
  <si>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</si>
  <si>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</si>
  <si>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</si>
  <si>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</si>
  <si>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</si>
  <si>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</si>
  <si>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</si>
  <si>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</si>
  <si>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</si>
  <si>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</si>
  <si>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</si>
  <si>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</si>
  <si>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</si>
  <si>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</si>
  <si>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</si>
  <si>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</si>
  <si>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</si>
  <si>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</si>
  <si>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</si>
  <si>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</si>
  <si>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</si>
  <si>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</si>
  <si>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</si>
  <si>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</si>
  <si>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</si>
  <si>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</si>
  <si>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</si>
  <si>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</si>
  <si>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</si>
  <si>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</si>
  <si>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</si>
  <si>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</si>
  <si>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</si>
  <si>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</si>
  <si>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6.3. Revisão de Remuneração pelo Transporte Coletivo </t>
  </si>
  <si>
    <t>6.2.17. Descumprimento de Entrega Certidão Negativa de Tributos</t>
  </si>
  <si>
    <t>OPERAÇÃO 27/09/17 - VENCIMENTO 04/10/17</t>
  </si>
  <si>
    <t>6.2.31. Ajuste de Remuneração Previsto Contratualmente ¹</t>
  </si>
  <si>
    <t>Nota:</t>
  </si>
  <si>
    <t>¹ Ajuste de remuneração previsto contratualmente, período de 25/08/17 a 24/09/17, parcela 2/20.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</si>
</sst>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7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134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90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116</v>
      </c>
      <c r="F5" s="28" t="s">
        <v>10</v>
      </c>
      <c r="G5" s="28" t="s">
        <v>11</v>
      </c>
      <c r="H5" s="28" t="s">
        <v>12</v>
      </c>
      <c r="I5" s="84" t="s">
        <v>89</v>
      </c>
      <c r="J5" s="84" t="s">
        <v>88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608622</v>
      </c>
      <c r="C7" s="9">
        <f t="shared" si="0"/>
        <v>795265</v>
      </c>
      <c r="D7" s="9">
        <f t="shared" si="0"/>
        <v>802036</v>
      </c>
      <c r="E7" s="9">
        <f t="shared" si="0"/>
        <v>548425</v>
      </c>
      <c r="F7" s="9">
        <f t="shared" si="0"/>
        <v>741845</v>
      </c>
      <c r="G7" s="9">
        <f t="shared" si="0"/>
        <v>1246918</v>
      </c>
      <c r="H7" s="9">
        <f t="shared" si="0"/>
        <v>574981</v>
      </c>
      <c r="I7" s="9">
        <f t="shared" si="0"/>
        <v>126542</v>
      </c>
      <c r="J7" s="9">
        <f t="shared" si="0"/>
        <v>328620</v>
      </c>
      <c r="K7" s="9">
        <f t="shared" si="0"/>
        <v>5773254</v>
      </c>
      <c r="L7" s="52"/>
    </row>
    <row r="8" spans="1:11" ht="17.25" customHeight="1">
      <c r="A8" s="10" t="s">
        <v>96</v>
      </c>
      <c r="B8" s="11">
        <f>B9+B12+B16</f>
        <v>285288</v>
      </c>
      <c r="C8" s="11">
        <f aca="true" t="shared" si="1" ref="C8:J8">C9+C12+C16</f>
        <v>384092</v>
      </c>
      <c r="D8" s="11">
        <f t="shared" si="1"/>
        <v>360013</v>
      </c>
      <c r="E8" s="11">
        <f t="shared" si="1"/>
        <v>264870</v>
      </c>
      <c r="F8" s="11">
        <f t="shared" si="1"/>
        <v>342845</v>
      </c>
      <c r="G8" s="11">
        <f t="shared" si="1"/>
        <v>579772</v>
      </c>
      <c r="H8" s="11">
        <f t="shared" si="1"/>
        <v>294911</v>
      </c>
      <c r="I8" s="11">
        <f t="shared" si="1"/>
        <v>55421</v>
      </c>
      <c r="J8" s="11">
        <f t="shared" si="1"/>
        <v>146222</v>
      </c>
      <c r="K8" s="11">
        <f>SUM(B8:J8)</f>
        <v>2713434</v>
      </c>
    </row>
    <row r="9" spans="1:11" ht="17.25" customHeight="1">
      <c r="A9" s="15" t="s">
        <v>16</v>
      </c>
      <c r="B9" s="13">
        <f>+B10+B11</f>
        <v>33559</v>
      </c>
      <c r="C9" s="13">
        <f aca="true" t="shared" si="2" ref="C9:J9">+C10+C11</f>
        <v>47614</v>
      </c>
      <c r="D9" s="13">
        <f t="shared" si="2"/>
        <v>39767</v>
      </c>
      <c r="E9" s="13">
        <f t="shared" si="2"/>
        <v>32057</v>
      </c>
      <c r="F9" s="13">
        <f t="shared" si="2"/>
        <v>34892</v>
      </c>
      <c r="G9" s="13">
        <f t="shared" si="2"/>
        <v>47010</v>
      </c>
      <c r="H9" s="13">
        <f t="shared" si="2"/>
        <v>42837</v>
      </c>
      <c r="I9" s="13">
        <f t="shared" si="2"/>
        <v>7872</v>
      </c>
      <c r="J9" s="13">
        <f t="shared" si="2"/>
        <v>14963</v>
      </c>
      <c r="K9" s="11">
        <f>SUM(B9:J9)</f>
        <v>300571</v>
      </c>
    </row>
    <row r="10" spans="1:11" ht="17.25" customHeight="1">
      <c r="A10" s="29" t="s">
        <v>17</v>
      </c>
      <c r="B10" s="13">
        <v>33559</v>
      </c>
      <c r="C10" s="13">
        <v>47614</v>
      </c>
      <c r="D10" s="13">
        <v>39767</v>
      </c>
      <c r="E10" s="13">
        <v>32057</v>
      </c>
      <c r="F10" s="13">
        <v>34892</v>
      </c>
      <c r="G10" s="13">
        <v>47010</v>
      </c>
      <c r="H10" s="13">
        <v>42837</v>
      </c>
      <c r="I10" s="13">
        <v>7872</v>
      </c>
      <c r="J10" s="13">
        <v>14963</v>
      </c>
      <c r="K10" s="11">
        <f>SUM(B10:J10)</f>
        <v>300571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236493</v>
      </c>
      <c r="C12" s="17">
        <f t="shared" si="3"/>
        <v>315123</v>
      </c>
      <c r="D12" s="17">
        <f t="shared" si="3"/>
        <v>300917</v>
      </c>
      <c r="E12" s="17">
        <f t="shared" si="3"/>
        <v>219095</v>
      </c>
      <c r="F12" s="17">
        <f t="shared" si="3"/>
        <v>286179</v>
      </c>
      <c r="G12" s="17">
        <f t="shared" si="3"/>
        <v>495065</v>
      </c>
      <c r="H12" s="17">
        <f t="shared" si="3"/>
        <v>236869</v>
      </c>
      <c r="I12" s="17">
        <f t="shared" si="3"/>
        <v>44306</v>
      </c>
      <c r="J12" s="17">
        <f t="shared" si="3"/>
        <v>122999</v>
      </c>
      <c r="K12" s="11">
        <f aca="true" t="shared" si="4" ref="K12:K27">SUM(B12:J12)</f>
        <v>2257046</v>
      </c>
    </row>
    <row r="13" spans="1:13" ht="17.25" customHeight="1">
      <c r="A13" s="14" t="s">
        <v>19</v>
      </c>
      <c r="B13" s="13">
        <v>116020</v>
      </c>
      <c r="C13" s="13">
        <v>164199</v>
      </c>
      <c r="D13" s="13">
        <v>162521</v>
      </c>
      <c r="E13" s="13">
        <v>113660</v>
      </c>
      <c r="F13" s="13">
        <v>148001</v>
      </c>
      <c r="G13" s="13">
        <v>238676</v>
      </c>
      <c r="H13" s="13">
        <v>109900</v>
      </c>
      <c r="I13" s="13">
        <v>25137</v>
      </c>
      <c r="J13" s="13">
        <v>66268</v>
      </c>
      <c r="K13" s="11">
        <f t="shared" si="4"/>
        <v>1144382</v>
      </c>
      <c r="L13" s="52"/>
      <c r="M13" s="53"/>
    </row>
    <row r="14" spans="1:12" ht="17.25" customHeight="1">
      <c r="A14" s="14" t="s">
        <v>20</v>
      </c>
      <c r="B14" s="13">
        <v>110090</v>
      </c>
      <c r="C14" s="13">
        <v>134468</v>
      </c>
      <c r="D14" s="13">
        <v>127553</v>
      </c>
      <c r="E14" s="13">
        <v>95361</v>
      </c>
      <c r="F14" s="13">
        <v>127457</v>
      </c>
      <c r="G14" s="13">
        <v>239530</v>
      </c>
      <c r="H14" s="13">
        <v>108357</v>
      </c>
      <c r="I14" s="13">
        <v>16438</v>
      </c>
      <c r="J14" s="13">
        <v>53108</v>
      </c>
      <c r="K14" s="11">
        <f t="shared" si="4"/>
        <v>1012362</v>
      </c>
      <c r="L14" s="52"/>
    </row>
    <row r="15" spans="1:11" ht="17.25" customHeight="1">
      <c r="A15" s="14" t="s">
        <v>21</v>
      </c>
      <c r="B15" s="13">
        <v>10383</v>
      </c>
      <c r="C15" s="13">
        <v>16456</v>
      </c>
      <c r="D15" s="13">
        <v>10843</v>
      </c>
      <c r="E15" s="13">
        <v>10074</v>
      </c>
      <c r="F15" s="13">
        <v>10721</v>
      </c>
      <c r="G15" s="13">
        <v>16859</v>
      </c>
      <c r="H15" s="13">
        <v>18612</v>
      </c>
      <c r="I15" s="13">
        <v>2731</v>
      </c>
      <c r="J15" s="13">
        <v>3623</v>
      </c>
      <c r="K15" s="11">
        <f t="shared" si="4"/>
        <v>100302</v>
      </c>
    </row>
    <row r="16" spans="1:11" ht="17.25" customHeight="1">
      <c r="A16" s="15" t="s">
        <v>92</v>
      </c>
      <c r="B16" s="13">
        <f>B17+B18+B19</f>
        <v>15236</v>
      </c>
      <c r="C16" s="13">
        <f aca="true" t="shared" si="5" ref="C16:J16">C17+C18+C19</f>
        <v>21355</v>
      </c>
      <c r="D16" s="13">
        <f t="shared" si="5"/>
        <v>19329</v>
      </c>
      <c r="E16" s="13">
        <f t="shared" si="5"/>
        <v>13718</v>
      </c>
      <c r="F16" s="13">
        <f t="shared" si="5"/>
        <v>21774</v>
      </c>
      <c r="G16" s="13">
        <f t="shared" si="5"/>
        <v>37697</v>
      </c>
      <c r="H16" s="13">
        <f t="shared" si="5"/>
        <v>15205</v>
      </c>
      <c r="I16" s="13">
        <f t="shared" si="5"/>
        <v>3243</v>
      </c>
      <c r="J16" s="13">
        <f t="shared" si="5"/>
        <v>8260</v>
      </c>
      <c r="K16" s="11">
        <f t="shared" si="4"/>
        <v>155817</v>
      </c>
    </row>
    <row r="17" spans="1:11" ht="17.25" customHeight="1">
      <c r="A17" s="14" t="s">
        <v>93</v>
      </c>
      <c r="B17" s="13">
        <v>15091</v>
      </c>
      <c r="C17" s="13">
        <v>21205</v>
      </c>
      <c r="D17" s="13">
        <v>19206</v>
      </c>
      <c r="E17" s="13">
        <v>13601</v>
      </c>
      <c r="F17" s="13">
        <v>21624</v>
      </c>
      <c r="G17" s="13">
        <v>37413</v>
      </c>
      <c r="H17" s="13">
        <v>15078</v>
      </c>
      <c r="I17" s="13">
        <v>3219</v>
      </c>
      <c r="J17" s="13">
        <v>8205</v>
      </c>
      <c r="K17" s="11">
        <f t="shared" si="4"/>
        <v>154642</v>
      </c>
    </row>
    <row r="18" spans="1:11" ht="17.25" customHeight="1">
      <c r="A18" s="14" t="s">
        <v>94</v>
      </c>
      <c r="B18" s="13">
        <v>123</v>
      </c>
      <c r="C18" s="13">
        <v>118</v>
      </c>
      <c r="D18" s="13">
        <v>106</v>
      </c>
      <c r="E18" s="13">
        <v>106</v>
      </c>
      <c r="F18" s="13">
        <v>138</v>
      </c>
      <c r="G18" s="13">
        <v>259</v>
      </c>
      <c r="H18" s="13">
        <v>114</v>
      </c>
      <c r="I18" s="13">
        <v>23</v>
      </c>
      <c r="J18" s="13">
        <v>44</v>
      </c>
      <c r="K18" s="11">
        <f t="shared" si="4"/>
        <v>1031</v>
      </c>
    </row>
    <row r="19" spans="1:11" ht="17.25" customHeight="1">
      <c r="A19" s="14" t="s">
        <v>95</v>
      </c>
      <c r="B19" s="13">
        <v>22</v>
      </c>
      <c r="C19" s="13">
        <v>32</v>
      </c>
      <c r="D19" s="13">
        <v>17</v>
      </c>
      <c r="E19" s="13">
        <v>11</v>
      </c>
      <c r="F19" s="13">
        <v>12</v>
      </c>
      <c r="G19" s="13">
        <v>25</v>
      </c>
      <c r="H19" s="13">
        <v>13</v>
      </c>
      <c r="I19" s="13">
        <v>1</v>
      </c>
      <c r="J19" s="13">
        <v>11</v>
      </c>
      <c r="K19" s="11">
        <f t="shared" si="4"/>
        <v>144</v>
      </c>
    </row>
    <row r="20" spans="1:11" ht="17.25" customHeight="1">
      <c r="A20" s="16" t="s">
        <v>22</v>
      </c>
      <c r="B20" s="11">
        <f>+B21+B22+B23</f>
        <v>169164</v>
      </c>
      <c r="C20" s="11">
        <f aca="true" t="shared" si="6" ref="C20:J20">+C21+C22+C23</f>
        <v>196312</v>
      </c>
      <c r="D20" s="11">
        <f t="shared" si="6"/>
        <v>219112</v>
      </c>
      <c r="E20" s="11">
        <f t="shared" si="6"/>
        <v>138231</v>
      </c>
      <c r="F20" s="11">
        <f t="shared" si="6"/>
        <v>219852</v>
      </c>
      <c r="G20" s="11">
        <f t="shared" si="6"/>
        <v>414810</v>
      </c>
      <c r="H20" s="11">
        <f t="shared" si="6"/>
        <v>143514</v>
      </c>
      <c r="I20" s="11">
        <f t="shared" si="6"/>
        <v>34197</v>
      </c>
      <c r="J20" s="11">
        <f t="shared" si="6"/>
        <v>83190</v>
      </c>
      <c r="K20" s="11">
        <f t="shared" si="4"/>
        <v>1618382</v>
      </c>
    </row>
    <row r="21" spans="1:12" ht="17.25" customHeight="1">
      <c r="A21" s="12" t="s">
        <v>23</v>
      </c>
      <c r="B21" s="13">
        <v>92245</v>
      </c>
      <c r="C21" s="13">
        <v>117172</v>
      </c>
      <c r="D21" s="13">
        <v>133369</v>
      </c>
      <c r="E21" s="13">
        <v>81520</v>
      </c>
      <c r="F21" s="13">
        <v>127247</v>
      </c>
      <c r="G21" s="13">
        <v>221426</v>
      </c>
      <c r="H21" s="13">
        <v>80761</v>
      </c>
      <c r="I21" s="13">
        <v>21726</v>
      </c>
      <c r="J21" s="13">
        <v>49367</v>
      </c>
      <c r="K21" s="11">
        <f t="shared" si="4"/>
        <v>924833</v>
      </c>
      <c r="L21" s="52"/>
    </row>
    <row r="22" spans="1:12" ht="17.25" customHeight="1">
      <c r="A22" s="12" t="s">
        <v>24</v>
      </c>
      <c r="B22" s="13">
        <v>72286</v>
      </c>
      <c r="C22" s="13">
        <v>73510</v>
      </c>
      <c r="D22" s="13">
        <v>81271</v>
      </c>
      <c r="E22" s="13">
        <v>53347</v>
      </c>
      <c r="F22" s="13">
        <v>88141</v>
      </c>
      <c r="G22" s="13">
        <v>185404</v>
      </c>
      <c r="H22" s="13">
        <v>56921</v>
      </c>
      <c r="I22" s="13">
        <v>11524</v>
      </c>
      <c r="J22" s="13">
        <v>32223</v>
      </c>
      <c r="K22" s="11">
        <f t="shared" si="4"/>
        <v>654627</v>
      </c>
      <c r="L22" s="52"/>
    </row>
    <row r="23" spans="1:11" ht="17.25" customHeight="1">
      <c r="A23" s="12" t="s">
        <v>25</v>
      </c>
      <c r="B23" s="13">
        <v>4633</v>
      </c>
      <c r="C23" s="13">
        <v>5630</v>
      </c>
      <c r="D23" s="13">
        <v>4472</v>
      </c>
      <c r="E23" s="13">
        <v>3364</v>
      </c>
      <c r="F23" s="13">
        <v>4464</v>
      </c>
      <c r="G23" s="13">
        <v>7980</v>
      </c>
      <c r="H23" s="13">
        <v>5832</v>
      </c>
      <c r="I23" s="13">
        <v>947</v>
      </c>
      <c r="J23" s="13">
        <v>1600</v>
      </c>
      <c r="K23" s="11">
        <f t="shared" si="4"/>
        <v>38922</v>
      </c>
    </row>
    <row r="24" spans="1:11" ht="17.25" customHeight="1">
      <c r="A24" s="16" t="s">
        <v>26</v>
      </c>
      <c r="B24" s="13">
        <f>+B25+B26</f>
        <v>154170</v>
      </c>
      <c r="C24" s="13">
        <f aca="true" t="shared" si="7" ref="C24:J24">+C25+C26</f>
        <v>214861</v>
      </c>
      <c r="D24" s="13">
        <f t="shared" si="7"/>
        <v>222911</v>
      </c>
      <c r="E24" s="13">
        <f t="shared" si="7"/>
        <v>145324</v>
      </c>
      <c r="F24" s="13">
        <f t="shared" si="7"/>
        <v>179148</v>
      </c>
      <c r="G24" s="13">
        <f t="shared" si="7"/>
        <v>252336</v>
      </c>
      <c r="H24" s="13">
        <f t="shared" si="7"/>
        <v>128658</v>
      </c>
      <c r="I24" s="13">
        <f t="shared" si="7"/>
        <v>36924</v>
      </c>
      <c r="J24" s="13">
        <f t="shared" si="7"/>
        <v>99208</v>
      </c>
      <c r="K24" s="11">
        <f t="shared" si="4"/>
        <v>1433540</v>
      </c>
    </row>
    <row r="25" spans="1:12" ht="17.25" customHeight="1">
      <c r="A25" s="12" t="s">
        <v>114</v>
      </c>
      <c r="B25" s="13">
        <v>67216</v>
      </c>
      <c r="C25" s="13">
        <v>103962</v>
      </c>
      <c r="D25" s="13">
        <v>114516</v>
      </c>
      <c r="E25" s="13">
        <v>74357</v>
      </c>
      <c r="F25" s="13">
        <v>86903</v>
      </c>
      <c r="G25" s="13">
        <v>116556</v>
      </c>
      <c r="H25" s="13">
        <v>58840</v>
      </c>
      <c r="I25" s="13">
        <v>21202</v>
      </c>
      <c r="J25" s="13">
        <v>48455</v>
      </c>
      <c r="K25" s="11">
        <f t="shared" si="4"/>
        <v>692007</v>
      </c>
      <c r="L25" s="52"/>
    </row>
    <row r="26" spans="1:12" ht="17.25" customHeight="1">
      <c r="A26" s="12" t="s">
        <v>115</v>
      </c>
      <c r="B26" s="13">
        <v>86954</v>
      </c>
      <c r="C26" s="13">
        <v>110899</v>
      </c>
      <c r="D26" s="13">
        <v>108395</v>
      </c>
      <c r="E26" s="13">
        <v>70967</v>
      </c>
      <c r="F26" s="13">
        <v>92245</v>
      </c>
      <c r="G26" s="13">
        <v>135780</v>
      </c>
      <c r="H26" s="13">
        <v>69818</v>
      </c>
      <c r="I26" s="13">
        <v>15722</v>
      </c>
      <c r="J26" s="13">
        <v>50753</v>
      </c>
      <c r="K26" s="11">
        <f t="shared" si="4"/>
        <v>741533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7898</v>
      </c>
      <c r="I27" s="11">
        <v>0</v>
      </c>
      <c r="J27" s="11">
        <v>0</v>
      </c>
      <c r="K27" s="11">
        <f t="shared" si="4"/>
        <v>7898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2.8553</v>
      </c>
      <c r="C29" s="59">
        <f aca="true" t="shared" si="8" ref="C29:J29">SUM(C30:C33)</f>
        <v>3.1949968699999998</v>
      </c>
      <c r="D29" s="59">
        <f t="shared" si="8"/>
        <v>3.5975</v>
      </c>
      <c r="E29" s="59">
        <f t="shared" si="8"/>
        <v>3.05921955</v>
      </c>
      <c r="F29" s="59">
        <f t="shared" si="8"/>
        <v>3.0275</v>
      </c>
      <c r="G29" s="59">
        <f t="shared" si="8"/>
        <v>2.5547000000000004</v>
      </c>
      <c r="H29" s="59">
        <f t="shared" si="8"/>
        <v>2.9293</v>
      </c>
      <c r="I29" s="59">
        <f t="shared" si="8"/>
        <v>5.1998</v>
      </c>
      <c r="J29" s="59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102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10199.7</v>
      </c>
      <c r="I35" s="19">
        <v>0</v>
      </c>
      <c r="J35" s="19">
        <v>0</v>
      </c>
      <c r="K35" s="23">
        <f>SUM(B35:J35)</f>
        <v>10199.7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101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1761158.85</v>
      </c>
      <c r="C47" s="22">
        <f aca="true" t="shared" si="12" ref="C47:H47">+C48+C57</f>
        <v>2572001.5400000005</v>
      </c>
      <c r="D47" s="22">
        <f t="shared" si="12"/>
        <v>2917847.6399999997</v>
      </c>
      <c r="E47" s="22">
        <f t="shared" si="12"/>
        <v>1704150.0199999998</v>
      </c>
      <c r="F47" s="22">
        <f t="shared" si="12"/>
        <v>2274897.3600000003</v>
      </c>
      <c r="G47" s="22">
        <f t="shared" si="12"/>
        <v>3223507.1900000004</v>
      </c>
      <c r="H47" s="22">
        <f t="shared" si="12"/>
        <v>1718757.6600000001</v>
      </c>
      <c r="I47" s="22">
        <f>+I48+I57</f>
        <v>659058.8099999999</v>
      </c>
      <c r="J47" s="22">
        <f>+J48+J57</f>
        <v>1030636.21</v>
      </c>
      <c r="K47" s="22">
        <f>SUM(B47:J47)</f>
        <v>17862015.28</v>
      </c>
    </row>
    <row r="48" spans="1:11" ht="17.25" customHeight="1">
      <c r="A48" s="16" t="s">
        <v>107</v>
      </c>
      <c r="B48" s="23">
        <f>SUM(B49:B56)</f>
        <v>1741890.07</v>
      </c>
      <c r="C48" s="23">
        <f aca="true" t="shared" si="13" ref="C48:J48">SUM(C49:C56)</f>
        <v>2546642.9000000004</v>
      </c>
      <c r="D48" s="23">
        <f t="shared" si="13"/>
        <v>2891710.2699999996</v>
      </c>
      <c r="E48" s="23">
        <f t="shared" si="13"/>
        <v>1681197.89</v>
      </c>
      <c r="F48" s="23">
        <f t="shared" si="13"/>
        <v>2251217.2600000002</v>
      </c>
      <c r="G48" s="23">
        <f t="shared" si="13"/>
        <v>3192931.49</v>
      </c>
      <c r="H48" s="23">
        <f t="shared" si="13"/>
        <v>1698206.59</v>
      </c>
      <c r="I48" s="23">
        <f t="shared" si="13"/>
        <v>659058.8099999999</v>
      </c>
      <c r="J48" s="23">
        <f t="shared" si="13"/>
        <v>1016272.64</v>
      </c>
      <c r="K48" s="23">
        <f aca="true" t="shared" si="14" ref="K48:K57">SUM(B48:J48)</f>
        <v>17679127.92</v>
      </c>
    </row>
    <row r="49" spans="1:11" ht="17.25" customHeight="1">
      <c r="A49" s="34" t="s">
        <v>43</v>
      </c>
      <c r="B49" s="23">
        <f aca="true" t="shared" si="15" ref="B49:H49">ROUND(B30*B7,2)</f>
        <v>1740719.78</v>
      </c>
      <c r="C49" s="23">
        <f t="shared" si="15"/>
        <v>2539122.09</v>
      </c>
      <c r="D49" s="23">
        <f t="shared" si="15"/>
        <v>2889334.69</v>
      </c>
      <c r="E49" s="23">
        <f t="shared" si="15"/>
        <v>1680264.52</v>
      </c>
      <c r="F49" s="23">
        <f t="shared" si="15"/>
        <v>2249422.41</v>
      </c>
      <c r="G49" s="23">
        <f t="shared" si="15"/>
        <v>3190364.39</v>
      </c>
      <c r="H49" s="23">
        <f t="shared" si="15"/>
        <v>1686936.76</v>
      </c>
      <c r="I49" s="23">
        <f>ROUND(I30*I7,2)</f>
        <v>657993.09</v>
      </c>
      <c r="J49" s="23">
        <f>ROUND(J30*J7,2)</f>
        <v>1014055.6</v>
      </c>
      <c r="K49" s="23">
        <f t="shared" si="14"/>
        <v>17648213.330000002</v>
      </c>
    </row>
    <row r="50" spans="1:11" ht="17.25" customHeight="1">
      <c r="A50" s="34" t="s">
        <v>44</v>
      </c>
      <c r="B50" s="19">
        <v>0</v>
      </c>
      <c r="C50" s="23">
        <f>ROUND(C31*C7,2)</f>
        <v>5643.89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5643.89</v>
      </c>
    </row>
    <row r="51" spans="1:11" ht="17.25" customHeight="1">
      <c r="A51" s="66" t="s">
        <v>103</v>
      </c>
      <c r="B51" s="67">
        <f aca="true" t="shared" si="16" ref="B51:H51">ROUND(B32*B7,2)</f>
        <v>-2921.39</v>
      </c>
      <c r="C51" s="67">
        <f t="shared" si="16"/>
        <v>-3896.8</v>
      </c>
      <c r="D51" s="67">
        <f t="shared" si="16"/>
        <v>-4010.18</v>
      </c>
      <c r="E51" s="67">
        <f t="shared" si="16"/>
        <v>-2512.03</v>
      </c>
      <c r="F51" s="67">
        <f t="shared" si="16"/>
        <v>-3486.67</v>
      </c>
      <c r="G51" s="67">
        <f t="shared" si="16"/>
        <v>-4862.98</v>
      </c>
      <c r="H51" s="67">
        <f t="shared" si="16"/>
        <v>-2644.91</v>
      </c>
      <c r="I51" s="19">
        <v>0</v>
      </c>
      <c r="J51" s="19">
        <v>0</v>
      </c>
      <c r="K51" s="67">
        <f>SUM(B51:J51)</f>
        <v>-24334.96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10199.7</v>
      </c>
      <c r="I53" s="31">
        <f>+I35</f>
        <v>0</v>
      </c>
      <c r="J53" s="31">
        <f>+J35</f>
        <v>0</v>
      </c>
      <c r="K53" s="23">
        <f t="shared" si="14"/>
        <v>10199.7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106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19268.78</v>
      </c>
      <c r="C57" s="36">
        <v>25358.64</v>
      </c>
      <c r="D57" s="36">
        <v>26137.37</v>
      </c>
      <c r="E57" s="36">
        <v>22952.13</v>
      </c>
      <c r="F57" s="36">
        <v>23680.1</v>
      </c>
      <c r="G57" s="36">
        <v>30575.7</v>
      </c>
      <c r="H57" s="36">
        <v>20551.07</v>
      </c>
      <c r="I57" s="19">
        <v>0</v>
      </c>
      <c r="J57" s="36">
        <v>14363.57</v>
      </c>
      <c r="K57" s="36">
        <f t="shared" si="14"/>
        <v>182887.36000000002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-249348.11</v>
      </c>
      <c r="C61" s="35">
        <f t="shared" si="17"/>
        <v>-251338.52000000002</v>
      </c>
      <c r="D61" s="35">
        <f t="shared" si="17"/>
        <v>-253791.85000000003</v>
      </c>
      <c r="E61" s="35">
        <f t="shared" si="17"/>
        <v>-307218.55</v>
      </c>
      <c r="F61" s="35">
        <f t="shared" si="17"/>
        <v>-312330.02</v>
      </c>
      <c r="G61" s="35">
        <f t="shared" si="17"/>
        <v>-348966.42</v>
      </c>
      <c r="H61" s="35">
        <f t="shared" si="17"/>
        <v>-208325.77000000002</v>
      </c>
      <c r="I61" s="35">
        <f t="shared" si="17"/>
        <v>-109042.96000000002</v>
      </c>
      <c r="J61" s="35">
        <f t="shared" si="17"/>
        <v>-84913.55</v>
      </c>
      <c r="K61" s="35">
        <f>SUM(B61:J61)</f>
        <v>-2125275.75</v>
      </c>
    </row>
    <row r="62" spans="1:11" ht="18.75" customHeight="1">
      <c r="A62" s="16" t="s">
        <v>74</v>
      </c>
      <c r="B62" s="35">
        <f aca="true" t="shared" si="18" ref="B62:J62">B63+B64+B65+B66+B67+B68</f>
        <v>-202207.03999999998</v>
      </c>
      <c r="C62" s="35">
        <f t="shared" si="18"/>
        <v>-184601.40000000002</v>
      </c>
      <c r="D62" s="35">
        <f t="shared" si="18"/>
        <v>-180316.12000000002</v>
      </c>
      <c r="E62" s="35">
        <f t="shared" si="18"/>
        <v>-263150.72</v>
      </c>
      <c r="F62" s="35">
        <f t="shared" si="18"/>
        <v>-249396.74000000005</v>
      </c>
      <c r="G62" s="35">
        <f t="shared" si="18"/>
        <v>-260308.58999999997</v>
      </c>
      <c r="H62" s="35">
        <f t="shared" si="18"/>
        <v>-162780.6</v>
      </c>
      <c r="I62" s="35">
        <f t="shared" si="18"/>
        <v>-29913.6</v>
      </c>
      <c r="J62" s="35">
        <f t="shared" si="18"/>
        <v>-56859.4</v>
      </c>
      <c r="K62" s="35">
        <f aca="true" t="shared" si="19" ref="K62:K91">SUM(B62:J62)</f>
        <v>-1589534.21</v>
      </c>
    </row>
    <row r="63" spans="1:11" ht="18.75" customHeight="1">
      <c r="A63" s="12" t="s">
        <v>75</v>
      </c>
      <c r="B63" s="35">
        <f>-ROUND(B9*$D$3,2)</f>
        <v>-127524.2</v>
      </c>
      <c r="C63" s="35">
        <f aca="true" t="shared" si="20" ref="C63:J63">-ROUND(C9*$D$3,2)</f>
        <v>-180933.2</v>
      </c>
      <c r="D63" s="35">
        <f t="shared" si="20"/>
        <v>-151114.6</v>
      </c>
      <c r="E63" s="35">
        <f t="shared" si="20"/>
        <v>-121816.6</v>
      </c>
      <c r="F63" s="35">
        <f t="shared" si="20"/>
        <v>-132589.6</v>
      </c>
      <c r="G63" s="35">
        <f t="shared" si="20"/>
        <v>-178638</v>
      </c>
      <c r="H63" s="35">
        <f t="shared" si="20"/>
        <v>-162780.6</v>
      </c>
      <c r="I63" s="35">
        <f t="shared" si="20"/>
        <v>-29913.6</v>
      </c>
      <c r="J63" s="35">
        <f t="shared" si="20"/>
        <v>-56859.4</v>
      </c>
      <c r="K63" s="35">
        <f t="shared" si="19"/>
        <v>-1142169.8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97</v>
      </c>
      <c r="B65" s="35">
        <v>-866.4</v>
      </c>
      <c r="C65" s="35">
        <v>-197.6</v>
      </c>
      <c r="D65" s="35">
        <v>-148.2</v>
      </c>
      <c r="E65" s="35">
        <v>-566.2</v>
      </c>
      <c r="F65" s="35">
        <v>-452.2</v>
      </c>
      <c r="G65" s="35">
        <v>-239.4</v>
      </c>
      <c r="H65" s="19">
        <v>0</v>
      </c>
      <c r="I65" s="19">
        <v>0</v>
      </c>
      <c r="J65" s="19">
        <v>0</v>
      </c>
      <c r="K65" s="35">
        <f t="shared" si="19"/>
        <v>-2470</v>
      </c>
    </row>
    <row r="66" spans="1:11" ht="18.75" customHeight="1">
      <c r="A66" s="12" t="s">
        <v>104</v>
      </c>
      <c r="B66" s="35">
        <v>-931</v>
      </c>
      <c r="C66" s="35">
        <v>-239.4</v>
      </c>
      <c r="D66" s="35">
        <v>-1197</v>
      </c>
      <c r="E66" s="35">
        <v>-851.2</v>
      </c>
      <c r="F66" s="35">
        <v>-319.2</v>
      </c>
      <c r="G66" s="35">
        <v>-345.8</v>
      </c>
      <c r="H66" s="19">
        <v>0</v>
      </c>
      <c r="I66" s="19">
        <v>0</v>
      </c>
      <c r="J66" s="19">
        <v>0</v>
      </c>
      <c r="K66" s="35">
        <f t="shared" si="19"/>
        <v>-3883.6000000000004</v>
      </c>
    </row>
    <row r="67" spans="1:11" ht="18.75" customHeight="1">
      <c r="A67" s="12" t="s">
        <v>52</v>
      </c>
      <c r="B67" s="35">
        <v>-72885.44</v>
      </c>
      <c r="C67" s="35">
        <v>-3231.2</v>
      </c>
      <c r="D67" s="35">
        <v>-27856.32</v>
      </c>
      <c r="E67" s="35">
        <v>-139916.72</v>
      </c>
      <c r="F67" s="35">
        <v>-116035.74</v>
      </c>
      <c r="G67" s="35">
        <v>-81085.39</v>
      </c>
      <c r="H67" s="19">
        <v>0</v>
      </c>
      <c r="I67" s="19">
        <v>0</v>
      </c>
      <c r="J67" s="19">
        <v>0</v>
      </c>
      <c r="K67" s="35">
        <f t="shared" si="19"/>
        <v>-441010.81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>SUM(B70:B102)</f>
        <v>-47141.07</v>
      </c>
      <c r="C69" s="67">
        <f>SUM(C70:C102)</f>
        <v>-66737.12</v>
      </c>
      <c r="D69" s="67">
        <f>SUM(D70:D102)</f>
        <v>-73475.73</v>
      </c>
      <c r="E69" s="67">
        <f aca="true" t="shared" si="21" ref="E69:J69">SUM(E70:E102)</f>
        <v>-44067.83</v>
      </c>
      <c r="F69" s="67">
        <f t="shared" si="21"/>
        <v>-62933.28</v>
      </c>
      <c r="G69" s="67">
        <f t="shared" si="21"/>
        <v>-88657.83</v>
      </c>
      <c r="H69" s="67">
        <f t="shared" si="21"/>
        <v>-45545.17</v>
      </c>
      <c r="I69" s="67">
        <f t="shared" si="21"/>
        <v>-79129.36000000002</v>
      </c>
      <c r="J69" s="67">
        <f t="shared" si="21"/>
        <v>-28054.15</v>
      </c>
      <c r="K69" s="67">
        <f t="shared" si="19"/>
        <v>-535741.54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7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-2472.57</v>
      </c>
      <c r="J72" s="19">
        <v>0</v>
      </c>
      <c r="K72" s="67">
        <f t="shared" si="19"/>
        <v>-3969.23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58</v>
      </c>
      <c r="B74" s="35">
        <v>-15236.5</v>
      </c>
      <c r="C74" s="35">
        <v>-22118.5</v>
      </c>
      <c r="D74" s="35">
        <v>-20909.5</v>
      </c>
      <c r="E74" s="35">
        <v>-14663</v>
      </c>
      <c r="F74" s="35">
        <v>-20150</v>
      </c>
      <c r="G74" s="35">
        <v>-30705.5</v>
      </c>
      <c r="H74" s="35">
        <v>-15035</v>
      </c>
      <c r="I74" s="35">
        <v>-5285.5</v>
      </c>
      <c r="J74" s="35">
        <v>-10896.5</v>
      </c>
      <c r="K74" s="67">
        <f t="shared" si="19"/>
        <v>-155000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67">
        <v>-1145.8</v>
      </c>
      <c r="G80" s="67">
        <v>-680.74</v>
      </c>
      <c r="H80" s="19">
        <v>0</v>
      </c>
      <c r="I80" s="19">
        <v>0</v>
      </c>
      <c r="J80" s="19">
        <v>0</v>
      </c>
      <c r="K80" s="67">
        <f t="shared" si="19"/>
        <v>-1826.54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7">
        <v>-2000</v>
      </c>
      <c r="C84" s="67">
        <v>-1000</v>
      </c>
      <c r="D84" s="19">
        <v>0</v>
      </c>
      <c r="E84" s="67">
        <v>-1000</v>
      </c>
      <c r="F84" s="67">
        <v>-2000</v>
      </c>
      <c r="G84" s="67">
        <v>-2000</v>
      </c>
      <c r="H84" s="67">
        <v>-2000</v>
      </c>
      <c r="I84" s="67">
        <v>-1000</v>
      </c>
      <c r="J84" s="19">
        <v>0</v>
      </c>
      <c r="K84" s="67">
        <f t="shared" si="19"/>
        <v>-11000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133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80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105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91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109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113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111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112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64" t="s">
        <v>135</v>
      </c>
      <c r="B100" s="67">
        <v>-29904.57</v>
      </c>
      <c r="C100" s="67">
        <v>-43559.83</v>
      </c>
      <c r="D100" s="67">
        <v>-51456.5</v>
      </c>
      <c r="E100" s="67">
        <v>-28404.83</v>
      </c>
      <c r="F100" s="67">
        <v>-39244.15</v>
      </c>
      <c r="G100" s="67">
        <v>-55265.19</v>
      </c>
      <c r="H100" s="67">
        <v>-28510.17</v>
      </c>
      <c r="I100" s="67">
        <v>-10371.29</v>
      </c>
      <c r="J100" s="67">
        <v>-17157.65</v>
      </c>
      <c r="K100" s="67">
        <f>SUM(B100:J100)</f>
        <v>-303874.18</v>
      </c>
      <c r="L100" s="55"/>
    </row>
    <row r="101" spans="1:12" ht="18.75" customHeight="1">
      <c r="A101" s="64"/>
      <c r="B101" s="19"/>
      <c r="C101" s="19"/>
      <c r="D101" s="19"/>
      <c r="E101" s="19"/>
      <c r="F101" s="19"/>
      <c r="G101" s="19"/>
      <c r="H101" s="19"/>
      <c r="I101" s="19"/>
      <c r="J101" s="19"/>
      <c r="K101" s="31"/>
      <c r="L101" s="55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5"/>
    </row>
    <row r="103" spans="1:12" ht="18.75" customHeight="1">
      <c r="A103" s="16" t="s">
        <v>132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5"/>
    </row>
    <row r="104" spans="1:12" ht="18.75" customHeight="1">
      <c r="A104" s="16" t="s">
        <v>100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6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4"/>
    </row>
    <row r="106" spans="1:12" ht="18.75" customHeight="1">
      <c r="A106" s="16" t="s">
        <v>82</v>
      </c>
      <c r="B106" s="24">
        <f aca="true" t="shared" si="22" ref="B106:H106">+B107+B108</f>
        <v>1511810.74</v>
      </c>
      <c r="C106" s="24">
        <f t="shared" si="22"/>
        <v>2320663.0200000005</v>
      </c>
      <c r="D106" s="24">
        <f t="shared" si="22"/>
        <v>2664055.7899999996</v>
      </c>
      <c r="E106" s="24">
        <f t="shared" si="22"/>
        <v>1396931.4699999997</v>
      </c>
      <c r="F106" s="24">
        <f t="shared" si="22"/>
        <v>1962567.3400000003</v>
      </c>
      <c r="G106" s="24">
        <f t="shared" si="22"/>
        <v>2874540.7700000005</v>
      </c>
      <c r="H106" s="24">
        <f t="shared" si="22"/>
        <v>1510431.8900000001</v>
      </c>
      <c r="I106" s="24">
        <f>+I107+I108</f>
        <v>550015.85</v>
      </c>
      <c r="J106" s="24">
        <f>+J107+J108</f>
        <v>945722.6599999999</v>
      </c>
      <c r="K106" s="48">
        <f>SUM(B106:J106)</f>
        <v>15736739.530000003</v>
      </c>
      <c r="L106" s="54"/>
    </row>
    <row r="107" spans="1:12" ht="18" customHeight="1">
      <c r="A107" s="16" t="s">
        <v>81</v>
      </c>
      <c r="B107" s="24">
        <f aca="true" t="shared" si="23" ref="B107:J107">+B48+B62+B69+B103</f>
        <v>1492541.96</v>
      </c>
      <c r="C107" s="24">
        <f t="shared" si="23"/>
        <v>2295304.3800000004</v>
      </c>
      <c r="D107" s="24">
        <f t="shared" si="23"/>
        <v>2637918.4199999995</v>
      </c>
      <c r="E107" s="24">
        <f t="shared" si="23"/>
        <v>1373979.3399999999</v>
      </c>
      <c r="F107" s="24">
        <f t="shared" si="23"/>
        <v>1938887.2400000002</v>
      </c>
      <c r="G107" s="24">
        <f t="shared" si="23"/>
        <v>2843965.0700000003</v>
      </c>
      <c r="H107" s="24">
        <f t="shared" si="23"/>
        <v>1489880.82</v>
      </c>
      <c r="I107" s="24">
        <f t="shared" si="23"/>
        <v>550015.85</v>
      </c>
      <c r="J107" s="24">
        <f t="shared" si="23"/>
        <v>931359.09</v>
      </c>
      <c r="K107" s="48">
        <f>SUM(B107:J107)</f>
        <v>15553852.17</v>
      </c>
      <c r="L107" s="54"/>
    </row>
    <row r="108" spans="1:11" ht="18.75" customHeight="1">
      <c r="A108" s="16" t="s">
        <v>98</v>
      </c>
      <c r="B108" s="24">
        <f aca="true" t="shared" si="24" ref="B108:J108">IF(+B57+B104+B109&lt;0,0,(B57+B104+B109))</f>
        <v>19268.78</v>
      </c>
      <c r="C108" s="24">
        <f t="shared" si="24"/>
        <v>25358.64</v>
      </c>
      <c r="D108" s="24">
        <f t="shared" si="24"/>
        <v>26137.37</v>
      </c>
      <c r="E108" s="24">
        <f t="shared" si="24"/>
        <v>22952.13</v>
      </c>
      <c r="F108" s="24">
        <f t="shared" si="24"/>
        <v>23680.1</v>
      </c>
      <c r="G108" s="24">
        <f t="shared" si="24"/>
        <v>30575.7</v>
      </c>
      <c r="H108" s="24">
        <f t="shared" si="24"/>
        <v>20551.07</v>
      </c>
      <c r="I108" s="19">
        <f t="shared" si="24"/>
        <v>0</v>
      </c>
      <c r="J108" s="24">
        <f t="shared" si="24"/>
        <v>14363.57</v>
      </c>
      <c r="K108" s="48">
        <f>SUM(B108:J108)</f>
        <v>182887.36000000002</v>
      </c>
    </row>
    <row r="109" spans="1:13" ht="18.75" customHeight="1">
      <c r="A109" s="16" t="s">
        <v>83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7"/>
    </row>
    <row r="110" spans="1:11" ht="18.75" customHeight="1">
      <c r="A110" s="16" t="s">
        <v>99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8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5">
        <v>0</v>
      </c>
      <c r="C113" s="45">
        <v>0</v>
      </c>
      <c r="D113" s="45">
        <v>0</v>
      </c>
      <c r="E113" s="45">
        <v>0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41">
        <f>SUM(K115:K133)</f>
        <v>15736739.51</v>
      </c>
      <c r="L114" s="54"/>
    </row>
    <row r="115" spans="1:11" ht="18.75" customHeight="1">
      <c r="A115" s="26" t="s">
        <v>70</v>
      </c>
      <c r="B115" s="27">
        <v>197154.65</v>
      </c>
      <c r="C115" s="40">
        <v>0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>SUM(B115:J115)</f>
        <v>197154.65</v>
      </c>
    </row>
    <row r="116" spans="1:11" ht="18.75" customHeight="1">
      <c r="A116" s="26" t="s">
        <v>71</v>
      </c>
      <c r="B116" s="27">
        <v>1314656.09</v>
      </c>
      <c r="C116" s="40">
        <v>0</v>
      </c>
      <c r="D116" s="40">
        <v>0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aca="true" t="shared" si="25" ref="K116:K133">SUM(B116:J116)</f>
        <v>1314656.09</v>
      </c>
    </row>
    <row r="117" spans="1:11" ht="18.75" customHeight="1">
      <c r="A117" s="26" t="s">
        <v>72</v>
      </c>
      <c r="B117" s="40">
        <v>0</v>
      </c>
      <c r="C117" s="27">
        <f>+C106</f>
        <v>2320663.0200000005</v>
      </c>
      <c r="D117" s="40">
        <v>0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2320663.0200000005</v>
      </c>
    </row>
    <row r="118" spans="1:11" ht="18.75" customHeight="1">
      <c r="A118" s="26" t="s">
        <v>73</v>
      </c>
      <c r="B118" s="40">
        <v>0</v>
      </c>
      <c r="C118" s="40">
        <v>0</v>
      </c>
      <c r="D118" s="27">
        <f>+D106</f>
        <v>2664055.7899999996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2664055.7899999996</v>
      </c>
    </row>
    <row r="119" spans="1:11" ht="18.75" customHeight="1">
      <c r="A119" s="26" t="s">
        <v>117</v>
      </c>
      <c r="B119" s="40">
        <v>0</v>
      </c>
      <c r="C119" s="40">
        <v>0</v>
      </c>
      <c r="D119" s="40">
        <v>0</v>
      </c>
      <c r="E119" s="27">
        <v>1257238.32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1257238.32</v>
      </c>
    </row>
    <row r="120" spans="1:11" ht="18.75" customHeight="1">
      <c r="A120" s="26" t="s">
        <v>118</v>
      </c>
      <c r="B120" s="40">
        <v>0</v>
      </c>
      <c r="C120" s="40">
        <v>0</v>
      </c>
      <c r="D120" s="40">
        <v>0</v>
      </c>
      <c r="E120" s="27">
        <v>139693.14</v>
      </c>
      <c r="F120" s="40">
        <v>0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139693.14</v>
      </c>
    </row>
    <row r="121" spans="1:11" ht="18.75" customHeight="1">
      <c r="A121" s="68" t="s">
        <v>119</v>
      </c>
      <c r="B121" s="40">
        <v>0</v>
      </c>
      <c r="C121" s="40">
        <v>0</v>
      </c>
      <c r="D121" s="40">
        <v>0</v>
      </c>
      <c r="E121" s="40">
        <v>0</v>
      </c>
      <c r="F121" s="27">
        <v>387851.31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387851.31</v>
      </c>
    </row>
    <row r="122" spans="1:11" ht="18.75" customHeight="1">
      <c r="A122" s="68" t="s">
        <v>120</v>
      </c>
      <c r="B122" s="40">
        <v>0</v>
      </c>
      <c r="C122" s="40">
        <v>0</v>
      </c>
      <c r="D122" s="40">
        <v>0</v>
      </c>
      <c r="E122" s="40">
        <v>0</v>
      </c>
      <c r="F122" s="27">
        <v>724013.26</v>
      </c>
      <c r="G122" s="40">
        <v>0</v>
      </c>
      <c r="H122" s="40">
        <v>0</v>
      </c>
      <c r="I122" s="40">
        <v>0</v>
      </c>
      <c r="J122" s="40">
        <v>0</v>
      </c>
      <c r="K122" s="41">
        <f t="shared" si="25"/>
        <v>724013.26</v>
      </c>
    </row>
    <row r="123" spans="1:11" ht="18.75" customHeight="1">
      <c r="A123" s="68" t="s">
        <v>121</v>
      </c>
      <c r="B123" s="40">
        <v>0</v>
      </c>
      <c r="C123" s="40">
        <v>0</v>
      </c>
      <c r="D123" s="40">
        <v>0</v>
      </c>
      <c r="E123" s="40">
        <v>0</v>
      </c>
      <c r="F123" s="27">
        <v>94536.74</v>
      </c>
      <c r="G123" s="40">
        <v>0</v>
      </c>
      <c r="H123" s="40">
        <v>0</v>
      </c>
      <c r="I123" s="40">
        <v>0</v>
      </c>
      <c r="J123" s="40">
        <v>0</v>
      </c>
      <c r="K123" s="41">
        <f t="shared" si="25"/>
        <v>94536.74</v>
      </c>
    </row>
    <row r="124" spans="1:11" ht="18.75" customHeight="1">
      <c r="A124" s="68" t="s">
        <v>122</v>
      </c>
      <c r="B124" s="70">
        <v>0</v>
      </c>
      <c r="C124" s="70">
        <v>0</v>
      </c>
      <c r="D124" s="70">
        <v>0</v>
      </c>
      <c r="E124" s="70">
        <v>0</v>
      </c>
      <c r="F124" s="71">
        <v>756166.02</v>
      </c>
      <c r="G124" s="70">
        <v>0</v>
      </c>
      <c r="H124" s="70">
        <v>0</v>
      </c>
      <c r="I124" s="70">
        <v>0</v>
      </c>
      <c r="J124" s="70">
        <v>0</v>
      </c>
      <c r="K124" s="71">
        <f t="shared" si="25"/>
        <v>756166.02</v>
      </c>
    </row>
    <row r="125" spans="1:11" ht="18.75" customHeight="1">
      <c r="A125" s="68" t="s">
        <v>123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842297.01</v>
      </c>
      <c r="H125" s="40">
        <v>0</v>
      </c>
      <c r="I125" s="40">
        <v>0</v>
      </c>
      <c r="J125" s="40">
        <v>0</v>
      </c>
      <c r="K125" s="41">
        <f t="shared" si="25"/>
        <v>842297.01</v>
      </c>
    </row>
    <row r="126" spans="1:11" ht="18.75" customHeight="1">
      <c r="A126" s="68" t="s">
        <v>124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66719.7</v>
      </c>
      <c r="H126" s="40">
        <v>0</v>
      </c>
      <c r="I126" s="40">
        <v>0</v>
      </c>
      <c r="J126" s="40">
        <v>0</v>
      </c>
      <c r="K126" s="41">
        <f t="shared" si="25"/>
        <v>66719.7</v>
      </c>
    </row>
    <row r="127" spans="1:11" ht="18.75" customHeight="1">
      <c r="A127" s="68" t="s">
        <v>125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416909.27</v>
      </c>
      <c r="H127" s="40">
        <v>0</v>
      </c>
      <c r="I127" s="40">
        <v>0</v>
      </c>
      <c r="J127" s="40">
        <v>0</v>
      </c>
      <c r="K127" s="41">
        <f t="shared" si="25"/>
        <v>416909.27</v>
      </c>
    </row>
    <row r="128" spans="1:11" ht="18.75" customHeight="1">
      <c r="A128" s="68" t="s">
        <v>126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27">
        <v>422402.1</v>
      </c>
      <c r="H128" s="40">
        <v>0</v>
      </c>
      <c r="I128" s="40">
        <v>0</v>
      </c>
      <c r="J128" s="40">
        <v>0</v>
      </c>
      <c r="K128" s="41">
        <f t="shared" si="25"/>
        <v>422402.1</v>
      </c>
    </row>
    <row r="129" spans="1:11" ht="18.75" customHeight="1">
      <c r="A129" s="68" t="s">
        <v>127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27">
        <v>1126212.71</v>
      </c>
      <c r="H129" s="40">
        <v>0</v>
      </c>
      <c r="I129" s="40">
        <v>0</v>
      </c>
      <c r="J129" s="40">
        <v>0</v>
      </c>
      <c r="K129" s="41">
        <f t="shared" si="25"/>
        <v>1126212.71</v>
      </c>
    </row>
    <row r="130" spans="1:11" ht="18.75" customHeight="1">
      <c r="A130" s="68" t="s">
        <v>128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27">
        <v>545766.32</v>
      </c>
      <c r="I130" s="40">
        <v>0</v>
      </c>
      <c r="J130" s="40">
        <v>0</v>
      </c>
      <c r="K130" s="41">
        <f t="shared" si="25"/>
        <v>545766.32</v>
      </c>
    </row>
    <row r="131" spans="1:11" ht="18.75" customHeight="1">
      <c r="A131" s="68" t="s">
        <v>129</v>
      </c>
      <c r="B131" s="40">
        <v>0</v>
      </c>
      <c r="C131" s="40">
        <v>0</v>
      </c>
      <c r="D131" s="40">
        <v>0</v>
      </c>
      <c r="E131" s="40">
        <v>0</v>
      </c>
      <c r="F131" s="40">
        <v>0</v>
      </c>
      <c r="G131" s="40">
        <v>0</v>
      </c>
      <c r="H131" s="27">
        <v>964665.56</v>
      </c>
      <c r="I131" s="40">
        <v>0</v>
      </c>
      <c r="J131" s="40">
        <v>0</v>
      </c>
      <c r="K131" s="41">
        <f t="shared" si="25"/>
        <v>964665.56</v>
      </c>
    </row>
    <row r="132" spans="1:11" ht="18.75" customHeight="1">
      <c r="A132" s="68" t="s">
        <v>130</v>
      </c>
      <c r="B132" s="40">
        <v>0</v>
      </c>
      <c r="C132" s="40">
        <v>0</v>
      </c>
      <c r="D132" s="40">
        <v>0</v>
      </c>
      <c r="E132" s="40">
        <v>0</v>
      </c>
      <c r="F132" s="40">
        <v>0</v>
      </c>
      <c r="G132" s="40">
        <v>0</v>
      </c>
      <c r="H132" s="40">
        <v>0</v>
      </c>
      <c r="I132" s="27">
        <v>550015.85</v>
      </c>
      <c r="J132" s="40">
        <v>0</v>
      </c>
      <c r="K132" s="41">
        <f t="shared" si="25"/>
        <v>550015.85</v>
      </c>
    </row>
    <row r="133" spans="1:11" ht="18.75" customHeight="1">
      <c r="A133" s="69" t="s">
        <v>131</v>
      </c>
      <c r="B133" s="42">
        <v>0</v>
      </c>
      <c r="C133" s="42">
        <v>0</v>
      </c>
      <c r="D133" s="42">
        <v>0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J133" s="43">
        <v>945722.65</v>
      </c>
      <c r="K133" s="44">
        <f t="shared" si="25"/>
        <v>945722.65</v>
      </c>
    </row>
    <row r="134" spans="1:11" ht="18.75" customHeight="1">
      <c r="A134" s="76" t="s">
        <v>136</v>
      </c>
      <c r="B134" s="50">
        <v>0</v>
      </c>
      <c r="C134" s="50">
        <v>0</v>
      </c>
      <c r="D134" s="50">
        <v>0</v>
      </c>
      <c r="E134" s="50">
        <v>0</v>
      </c>
      <c r="F134" s="50">
        <v>0</v>
      </c>
      <c r="G134" s="50">
        <v>0</v>
      </c>
      <c r="H134" s="50">
        <v>0</v>
      </c>
      <c r="I134" s="50">
        <v>0</v>
      </c>
      <c r="J134" s="50">
        <f>J106-J133</f>
        <v>0.009999999892897904</v>
      </c>
      <c r="K134" s="51"/>
    </row>
    <row r="135" ht="18.75" customHeight="1">
      <c r="A135" s="76" t="s">
        <v>137</v>
      </c>
    </row>
    <row r="136" ht="18.75" customHeight="1">
      <c r="A136" s="39"/>
    </row>
    <row r="137" ht="15.75">
      <c r="A13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2017-10-04T21:40:42Z</dcterms:modified>
  <cp:category/>
  <cp:version/>
  <cp:contentType/>
  <cp:contentStatus/>
</cp:coreProperties>
</file>