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<sst xmlns="http://schemas.openxmlformats.org/spreadsheetml/2006/main" count="139" uniqueCount="139">
  <si>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</si>
  <si>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</si>
  <si>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</si>
  <si>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</si>
  <si>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</si>
  <si>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</si>
  <si>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</si>
  <si>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</si>
  <si>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</si>
  <si>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</si>
  <si>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</si>
  <si>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</si>
  <si>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</si>
  <si>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</si>
  <si>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</si>
  <si>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</si>
  <si>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</si>
  <si>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</si>
  <si>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</si>
  <si>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</si>
  <si>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</si>
  <si>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</si>
  <si>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</si>
  <si>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</si>
  <si>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</si>
  <si>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</si>
  <si>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</si>
  <si>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</si>
  <si>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</si>
  <si>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</si>
  <si>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</si>
  <si>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</si>
  <si>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</si>
  <si>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</si>
  <si>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</si>
  <si>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</si>
  <si>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</si>
  <si>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</si>
  <si>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</si>
  <si>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</si>
  <si>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</si>
  <si>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</si>
  <si>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</si>
  <si>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</si>
  <si>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</si>
  <si>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</si>
  <si>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</si>
  <si>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</si>
  <si>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</si>
  <si>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</si>
  <si>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</si>
  <si>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</si>
  <si>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</si>
  <si>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</si>
  <si>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</si>
  <si>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</si>
  <si>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</si>
  <si>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</si>
  <si>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</si>
  <si>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</si>
  <si>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</si>
  <si>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</si>
  <si>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</si>
  <si>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</si>
  <si>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</si>
  <si>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</si>
  <si>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</si>
  <si>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</si>
  <si>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</si>
  <si>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</si>
  <si>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</si>
  <si>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</si>
  <si>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</si>
  <si>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</si>
  <si>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</si>
  <si>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</si>
  <si>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</si>
  <si>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</si>
  <si>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</si>
  <si>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</si>
  <si>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</si>
  <si>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</si>
  <si>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</si>
  <si>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</si>
  <si>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</si>
  <si>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</si>
  <si>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</si>
  <si>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</si>
  <si>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</si>
  <si>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</si>
  <si>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</si>
  <si>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</si>
  <si>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</si>
  <si>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</si>
  <si>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</si>
  <si>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</si>
  <si>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</si>
  <si>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</si>
  <si>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</si>
  <si>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</si>
  <si>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</si>
  <si>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</si>
  <si>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</si>
  <si>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</si>
  <si>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</si>
  <si>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</si>
  <si>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</si>
  <si>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</si>
  <si>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</si>
  <si>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</si>
  <si>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</si>
  <si>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</si>
  <si>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</si>
  <si>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</si>
  <si>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</si>
  <si>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</si>
  <si>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</si>
  <si>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</si>
  <si>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</si>
  <si>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</si>
  <si>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</si>
  <si>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</si>
  <si>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</si>
  <si>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</si>
  <si>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</si>
  <si>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</si>
  <si>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</si>
  <si>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</si>
  <si>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</si>
  <si>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</si>
  <si>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</si>
  <si>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</si>
  <si>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6.2.17. Descumprimento de Entrega Certidão Negativa de Tributos</t>
  </si>
  <si>
    <t>OPERAÇÃO 26/09/17 - VENCIMENTO 03/10/17</t>
  </si>
  <si>
    <t>6.2.31. Ajuste de Remuneração Previsto Contratualmente ¹</t>
  </si>
  <si>
    <t>Nota:</t>
  </si>
  <si>
    <t>¹ Ajuste de remuneração previsto contratualmente, período de 25/08/17 a 24/09/17, parcela 1/20.</t>
  </si>
  <si>
    <t>6.3. Revisão de Remuneração pelo Transporte Coletivo ²</t>
  </si>
  <si>
    <t>²  Passageiros transportados, processados pelo sistema de bilhetagem eletrônica, referentes ao período de operação de 01/09/17 a 07/09/17 (265.304 passageiros).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</si>
</sst>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90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3" t="s">
        <v>89</v>
      </c>
      <c r="J5" s="83" t="s">
        <v>88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609733</v>
      </c>
      <c r="C7" s="9">
        <f t="shared" si="0"/>
        <v>794351</v>
      </c>
      <c r="D7" s="9">
        <f t="shared" si="0"/>
        <v>805010</v>
      </c>
      <c r="E7" s="9">
        <f t="shared" si="0"/>
        <v>550808</v>
      </c>
      <c r="F7" s="9">
        <f t="shared" si="0"/>
        <v>739383</v>
      </c>
      <c r="G7" s="9">
        <f t="shared" si="0"/>
        <v>1243794</v>
      </c>
      <c r="H7" s="9">
        <f t="shared" si="0"/>
        <v>572327</v>
      </c>
      <c r="I7" s="9">
        <f t="shared" si="0"/>
        <v>126851</v>
      </c>
      <c r="J7" s="9">
        <f t="shared" si="0"/>
        <v>328769</v>
      </c>
      <c r="K7" s="9">
        <f t="shared" si="0"/>
        <v>5771026</v>
      </c>
      <c r="L7" s="51"/>
    </row>
    <row r="8" spans="1:11" ht="17.25" customHeight="1">
      <c r="A8" s="10" t="s">
        <v>96</v>
      </c>
      <c r="B8" s="11">
        <f>B9+B12+B16</f>
        <v>284740</v>
      </c>
      <c r="C8" s="11">
        <f aca="true" t="shared" si="1" ref="C8:J8">C9+C12+C16</f>
        <v>381108</v>
      </c>
      <c r="D8" s="11">
        <f t="shared" si="1"/>
        <v>358306</v>
      </c>
      <c r="E8" s="11">
        <f t="shared" si="1"/>
        <v>264488</v>
      </c>
      <c r="F8" s="11">
        <f t="shared" si="1"/>
        <v>341232</v>
      </c>
      <c r="G8" s="11">
        <f t="shared" si="1"/>
        <v>575608</v>
      </c>
      <c r="H8" s="11">
        <f t="shared" si="1"/>
        <v>292429</v>
      </c>
      <c r="I8" s="11">
        <f t="shared" si="1"/>
        <v>55072</v>
      </c>
      <c r="J8" s="11">
        <f t="shared" si="1"/>
        <v>145715</v>
      </c>
      <c r="K8" s="11">
        <f>SUM(B8:J8)</f>
        <v>2698698</v>
      </c>
    </row>
    <row r="9" spans="1:11" ht="17.25" customHeight="1">
      <c r="A9" s="15" t="s">
        <v>16</v>
      </c>
      <c r="B9" s="13">
        <f>+B10+B11</f>
        <v>33798</v>
      </c>
      <c r="C9" s="13">
        <f aca="true" t="shared" si="2" ref="C9:J9">+C10+C11</f>
        <v>47906</v>
      </c>
      <c r="D9" s="13">
        <f t="shared" si="2"/>
        <v>40606</v>
      </c>
      <c r="E9" s="13">
        <f t="shared" si="2"/>
        <v>32546</v>
      </c>
      <c r="F9" s="13">
        <f t="shared" si="2"/>
        <v>35690</v>
      </c>
      <c r="G9" s="13">
        <f t="shared" si="2"/>
        <v>47339</v>
      </c>
      <c r="H9" s="13">
        <f t="shared" si="2"/>
        <v>43020</v>
      </c>
      <c r="I9" s="13">
        <f t="shared" si="2"/>
        <v>7668</v>
      </c>
      <c r="J9" s="13">
        <f t="shared" si="2"/>
        <v>15326</v>
      </c>
      <c r="K9" s="11">
        <f>SUM(B9:J9)</f>
        <v>303899</v>
      </c>
    </row>
    <row r="10" spans="1:11" ht="17.25" customHeight="1">
      <c r="A10" s="29" t="s">
        <v>17</v>
      </c>
      <c r="B10" s="13">
        <v>33798</v>
      </c>
      <c r="C10" s="13">
        <v>47906</v>
      </c>
      <c r="D10" s="13">
        <v>40606</v>
      </c>
      <c r="E10" s="13">
        <v>32546</v>
      </c>
      <c r="F10" s="13">
        <v>35690</v>
      </c>
      <c r="G10" s="13">
        <v>47339</v>
      </c>
      <c r="H10" s="13">
        <v>43020</v>
      </c>
      <c r="I10" s="13">
        <v>7668</v>
      </c>
      <c r="J10" s="13">
        <v>15326</v>
      </c>
      <c r="K10" s="11">
        <f>SUM(B10:J10)</f>
        <v>303899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235829</v>
      </c>
      <c r="C12" s="17">
        <f t="shared" si="3"/>
        <v>311947</v>
      </c>
      <c r="D12" s="17">
        <f t="shared" si="3"/>
        <v>298270</v>
      </c>
      <c r="E12" s="17">
        <f t="shared" si="3"/>
        <v>218242</v>
      </c>
      <c r="F12" s="17">
        <f t="shared" si="3"/>
        <v>284247</v>
      </c>
      <c r="G12" s="17">
        <f t="shared" si="3"/>
        <v>491330</v>
      </c>
      <c r="H12" s="17">
        <f t="shared" si="3"/>
        <v>234543</v>
      </c>
      <c r="I12" s="17">
        <f t="shared" si="3"/>
        <v>44071</v>
      </c>
      <c r="J12" s="17">
        <f t="shared" si="3"/>
        <v>122219</v>
      </c>
      <c r="K12" s="11">
        <f aca="true" t="shared" si="4" ref="K12:K27">SUM(B12:J12)</f>
        <v>2240698</v>
      </c>
    </row>
    <row r="13" spans="1:13" ht="17.25" customHeight="1">
      <c r="A13" s="14" t="s">
        <v>19</v>
      </c>
      <c r="B13" s="13">
        <v>115327</v>
      </c>
      <c r="C13" s="13">
        <v>161733</v>
      </c>
      <c r="D13" s="13">
        <v>161268</v>
      </c>
      <c r="E13" s="13">
        <v>113237</v>
      </c>
      <c r="F13" s="13">
        <v>146429</v>
      </c>
      <c r="G13" s="13">
        <v>237579</v>
      </c>
      <c r="H13" s="13">
        <v>108368</v>
      </c>
      <c r="I13" s="13">
        <v>25020</v>
      </c>
      <c r="J13" s="13">
        <v>65508</v>
      </c>
      <c r="K13" s="11">
        <f t="shared" si="4"/>
        <v>1134469</v>
      </c>
      <c r="L13" s="51"/>
      <c r="M13" s="52"/>
    </row>
    <row r="14" spans="1:12" ht="17.25" customHeight="1">
      <c r="A14" s="14" t="s">
        <v>20</v>
      </c>
      <c r="B14" s="13">
        <v>109674</v>
      </c>
      <c r="C14" s="13">
        <v>133196</v>
      </c>
      <c r="D14" s="13">
        <v>126217</v>
      </c>
      <c r="E14" s="13">
        <v>94775</v>
      </c>
      <c r="F14" s="13">
        <v>126969</v>
      </c>
      <c r="G14" s="13">
        <v>236549</v>
      </c>
      <c r="H14" s="13">
        <v>107171</v>
      </c>
      <c r="I14" s="13">
        <v>16313</v>
      </c>
      <c r="J14" s="13">
        <v>52987</v>
      </c>
      <c r="K14" s="11">
        <f t="shared" si="4"/>
        <v>1003851</v>
      </c>
      <c r="L14" s="51"/>
    </row>
    <row r="15" spans="1:11" ht="17.25" customHeight="1">
      <c r="A15" s="14" t="s">
        <v>21</v>
      </c>
      <c r="B15" s="13">
        <v>10828</v>
      </c>
      <c r="C15" s="13">
        <v>17018</v>
      </c>
      <c r="D15" s="13">
        <v>10785</v>
      </c>
      <c r="E15" s="13">
        <v>10230</v>
      </c>
      <c r="F15" s="13">
        <v>10849</v>
      </c>
      <c r="G15" s="13">
        <v>17202</v>
      </c>
      <c r="H15" s="13">
        <v>19004</v>
      </c>
      <c r="I15" s="13">
        <v>2738</v>
      </c>
      <c r="J15" s="13">
        <v>3724</v>
      </c>
      <c r="K15" s="11">
        <f t="shared" si="4"/>
        <v>102378</v>
      </c>
    </row>
    <row r="16" spans="1:11" ht="17.25" customHeight="1">
      <c r="A16" s="15" t="s">
        <v>92</v>
      </c>
      <c r="B16" s="13">
        <f>B17+B18+B19</f>
        <v>15113</v>
      </c>
      <c r="C16" s="13">
        <f aca="true" t="shared" si="5" ref="C16:J16">C17+C18+C19</f>
        <v>21255</v>
      </c>
      <c r="D16" s="13">
        <f t="shared" si="5"/>
        <v>19430</v>
      </c>
      <c r="E16" s="13">
        <f t="shared" si="5"/>
        <v>13700</v>
      </c>
      <c r="F16" s="13">
        <f t="shared" si="5"/>
        <v>21295</v>
      </c>
      <c r="G16" s="13">
        <f t="shared" si="5"/>
        <v>36939</v>
      </c>
      <c r="H16" s="13">
        <f t="shared" si="5"/>
        <v>14866</v>
      </c>
      <c r="I16" s="13">
        <f t="shared" si="5"/>
        <v>3333</v>
      </c>
      <c r="J16" s="13">
        <f t="shared" si="5"/>
        <v>8170</v>
      </c>
      <c r="K16" s="11">
        <f t="shared" si="4"/>
        <v>154101</v>
      </c>
    </row>
    <row r="17" spans="1:11" ht="17.25" customHeight="1">
      <c r="A17" s="14" t="s">
        <v>93</v>
      </c>
      <c r="B17" s="13">
        <v>15002</v>
      </c>
      <c r="C17" s="13">
        <v>21108</v>
      </c>
      <c r="D17" s="13">
        <v>19284</v>
      </c>
      <c r="E17" s="13">
        <v>13585</v>
      </c>
      <c r="F17" s="13">
        <v>21170</v>
      </c>
      <c r="G17" s="13">
        <v>36649</v>
      </c>
      <c r="H17" s="13">
        <v>14753</v>
      </c>
      <c r="I17" s="13">
        <v>3310</v>
      </c>
      <c r="J17" s="13">
        <v>8127</v>
      </c>
      <c r="K17" s="11">
        <f t="shared" si="4"/>
        <v>152988</v>
      </c>
    </row>
    <row r="18" spans="1:11" ht="17.25" customHeight="1">
      <c r="A18" s="14" t="s">
        <v>94</v>
      </c>
      <c r="B18" s="13">
        <v>96</v>
      </c>
      <c r="C18" s="13">
        <v>117</v>
      </c>
      <c r="D18" s="13">
        <v>126</v>
      </c>
      <c r="E18" s="13">
        <v>105</v>
      </c>
      <c r="F18" s="13">
        <v>116</v>
      </c>
      <c r="G18" s="13">
        <v>261</v>
      </c>
      <c r="H18" s="13">
        <v>102</v>
      </c>
      <c r="I18" s="13">
        <v>22</v>
      </c>
      <c r="J18" s="13">
        <v>38</v>
      </c>
      <c r="K18" s="11">
        <f t="shared" si="4"/>
        <v>983</v>
      </c>
    </row>
    <row r="19" spans="1:11" ht="17.25" customHeight="1">
      <c r="A19" s="14" t="s">
        <v>95</v>
      </c>
      <c r="B19" s="13">
        <v>15</v>
      </c>
      <c r="C19" s="13">
        <v>30</v>
      </c>
      <c r="D19" s="13">
        <v>20</v>
      </c>
      <c r="E19" s="13">
        <v>10</v>
      </c>
      <c r="F19" s="13">
        <v>9</v>
      </c>
      <c r="G19" s="13">
        <v>29</v>
      </c>
      <c r="H19" s="13">
        <v>11</v>
      </c>
      <c r="I19" s="13">
        <v>1</v>
      </c>
      <c r="J19" s="13">
        <v>5</v>
      </c>
      <c r="K19" s="11">
        <f t="shared" si="4"/>
        <v>130</v>
      </c>
    </row>
    <row r="20" spans="1:11" ht="17.25" customHeight="1">
      <c r="A20" s="16" t="s">
        <v>22</v>
      </c>
      <c r="B20" s="11">
        <f>+B21+B22+B23</f>
        <v>167282</v>
      </c>
      <c r="C20" s="11">
        <f aca="true" t="shared" si="6" ref="C20:J20">+C21+C22+C23</f>
        <v>194540</v>
      </c>
      <c r="D20" s="11">
        <f t="shared" si="6"/>
        <v>219506</v>
      </c>
      <c r="E20" s="11">
        <f t="shared" si="6"/>
        <v>138126</v>
      </c>
      <c r="F20" s="11">
        <f t="shared" si="6"/>
        <v>217563</v>
      </c>
      <c r="G20" s="11">
        <f t="shared" si="6"/>
        <v>411394</v>
      </c>
      <c r="H20" s="11">
        <f t="shared" si="6"/>
        <v>142154</v>
      </c>
      <c r="I20" s="11">
        <f t="shared" si="6"/>
        <v>34220</v>
      </c>
      <c r="J20" s="11">
        <f t="shared" si="6"/>
        <v>83130</v>
      </c>
      <c r="K20" s="11">
        <f t="shared" si="4"/>
        <v>1607915</v>
      </c>
    </row>
    <row r="21" spans="1:12" ht="17.25" customHeight="1">
      <c r="A21" s="12" t="s">
        <v>23</v>
      </c>
      <c r="B21" s="13">
        <v>91334</v>
      </c>
      <c r="C21" s="13">
        <v>115843</v>
      </c>
      <c r="D21" s="13">
        <v>133234</v>
      </c>
      <c r="E21" s="13">
        <v>81504</v>
      </c>
      <c r="F21" s="13">
        <v>126104</v>
      </c>
      <c r="G21" s="13">
        <v>220450</v>
      </c>
      <c r="H21" s="13">
        <v>79965</v>
      </c>
      <c r="I21" s="13">
        <v>21753</v>
      </c>
      <c r="J21" s="13">
        <v>49187</v>
      </c>
      <c r="K21" s="11">
        <f t="shared" si="4"/>
        <v>919374</v>
      </c>
      <c r="L21" s="51"/>
    </row>
    <row r="22" spans="1:12" ht="17.25" customHeight="1">
      <c r="A22" s="12" t="s">
        <v>24</v>
      </c>
      <c r="B22" s="13">
        <v>71334</v>
      </c>
      <c r="C22" s="13">
        <v>72816</v>
      </c>
      <c r="D22" s="13">
        <v>81625</v>
      </c>
      <c r="E22" s="13">
        <v>53203</v>
      </c>
      <c r="F22" s="13">
        <v>87084</v>
      </c>
      <c r="G22" s="13">
        <v>182778</v>
      </c>
      <c r="H22" s="13">
        <v>56205</v>
      </c>
      <c r="I22" s="13">
        <v>11491</v>
      </c>
      <c r="J22" s="13">
        <v>32305</v>
      </c>
      <c r="K22" s="11">
        <f t="shared" si="4"/>
        <v>648841</v>
      </c>
      <c r="L22" s="51"/>
    </row>
    <row r="23" spans="1:11" ht="17.25" customHeight="1">
      <c r="A23" s="12" t="s">
        <v>25</v>
      </c>
      <c r="B23" s="13">
        <v>4614</v>
      </c>
      <c r="C23" s="13">
        <v>5881</v>
      </c>
      <c r="D23" s="13">
        <v>4647</v>
      </c>
      <c r="E23" s="13">
        <v>3419</v>
      </c>
      <c r="F23" s="13">
        <v>4375</v>
      </c>
      <c r="G23" s="13">
        <v>8166</v>
      </c>
      <c r="H23" s="13">
        <v>5984</v>
      </c>
      <c r="I23" s="13">
        <v>976</v>
      </c>
      <c r="J23" s="13">
        <v>1638</v>
      </c>
      <c r="K23" s="11">
        <f t="shared" si="4"/>
        <v>39700</v>
      </c>
    </row>
    <row r="24" spans="1:11" ht="17.25" customHeight="1">
      <c r="A24" s="16" t="s">
        <v>26</v>
      </c>
      <c r="B24" s="13">
        <f>+B25+B26</f>
        <v>157711</v>
      </c>
      <c r="C24" s="13">
        <f aca="true" t="shared" si="7" ref="C24:J24">+C25+C26</f>
        <v>218703</v>
      </c>
      <c r="D24" s="13">
        <f t="shared" si="7"/>
        <v>227198</v>
      </c>
      <c r="E24" s="13">
        <f t="shared" si="7"/>
        <v>148194</v>
      </c>
      <c r="F24" s="13">
        <f t="shared" si="7"/>
        <v>180588</v>
      </c>
      <c r="G24" s="13">
        <f t="shared" si="7"/>
        <v>256792</v>
      </c>
      <c r="H24" s="13">
        <f t="shared" si="7"/>
        <v>129484</v>
      </c>
      <c r="I24" s="13">
        <f t="shared" si="7"/>
        <v>37559</v>
      </c>
      <c r="J24" s="13">
        <f t="shared" si="7"/>
        <v>99924</v>
      </c>
      <c r="K24" s="11">
        <f t="shared" si="4"/>
        <v>1456153</v>
      </c>
    </row>
    <row r="25" spans="1:12" ht="17.25" customHeight="1">
      <c r="A25" s="12" t="s">
        <v>114</v>
      </c>
      <c r="B25" s="13">
        <v>67346</v>
      </c>
      <c r="C25" s="13">
        <v>103959</v>
      </c>
      <c r="D25" s="13">
        <v>114351</v>
      </c>
      <c r="E25" s="13">
        <v>74499</v>
      </c>
      <c r="F25" s="13">
        <v>85161</v>
      </c>
      <c r="G25" s="13">
        <v>115761</v>
      </c>
      <c r="H25" s="13">
        <v>58384</v>
      </c>
      <c r="I25" s="13">
        <v>21211</v>
      </c>
      <c r="J25" s="13">
        <v>47698</v>
      </c>
      <c r="K25" s="11">
        <f t="shared" si="4"/>
        <v>688370</v>
      </c>
      <c r="L25" s="51"/>
    </row>
    <row r="26" spans="1:12" ht="17.25" customHeight="1">
      <c r="A26" s="12" t="s">
        <v>115</v>
      </c>
      <c r="B26" s="13">
        <v>90365</v>
      </c>
      <c r="C26" s="13">
        <v>114744</v>
      </c>
      <c r="D26" s="13">
        <v>112847</v>
      </c>
      <c r="E26" s="13">
        <v>73695</v>
      </c>
      <c r="F26" s="13">
        <v>95427</v>
      </c>
      <c r="G26" s="13">
        <v>141031</v>
      </c>
      <c r="H26" s="13">
        <v>71100</v>
      </c>
      <c r="I26" s="13">
        <v>16348</v>
      </c>
      <c r="J26" s="13">
        <v>52226</v>
      </c>
      <c r="K26" s="11">
        <f t="shared" si="4"/>
        <v>767783</v>
      </c>
      <c r="L26" s="51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8260</v>
      </c>
      <c r="I27" s="11">
        <v>0</v>
      </c>
      <c r="J27" s="11">
        <v>0</v>
      </c>
      <c r="K27" s="11">
        <f t="shared" si="4"/>
        <v>8260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8">
        <f>SUM(B30:B33)</f>
        <v>2.8553</v>
      </c>
      <c r="C29" s="58">
        <f aca="true" t="shared" si="8" ref="C29:J29">SUM(C30:C33)</f>
        <v>3.1949968699999998</v>
      </c>
      <c r="D29" s="58">
        <f t="shared" si="8"/>
        <v>3.5975</v>
      </c>
      <c r="E29" s="58">
        <f t="shared" si="8"/>
        <v>3.05921955</v>
      </c>
      <c r="F29" s="58">
        <f t="shared" si="8"/>
        <v>3.0275</v>
      </c>
      <c r="G29" s="58">
        <f t="shared" si="8"/>
        <v>2.5547000000000004</v>
      </c>
      <c r="H29" s="58">
        <f t="shared" si="8"/>
        <v>2.9293</v>
      </c>
      <c r="I29" s="58">
        <f t="shared" si="8"/>
        <v>5.1998</v>
      </c>
      <c r="J29" s="58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5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9" t="s">
        <v>102</v>
      </c>
      <c r="B32" s="73">
        <v>-0.0048</v>
      </c>
      <c r="C32" s="73">
        <v>-0.0049</v>
      </c>
      <c r="D32" s="73">
        <v>-0.005</v>
      </c>
      <c r="E32" s="73">
        <v>-0.00458045</v>
      </c>
      <c r="F32" s="73">
        <v>-0.0047</v>
      </c>
      <c r="G32" s="73">
        <v>-0.0039</v>
      </c>
      <c r="H32" s="73">
        <v>-0.0046</v>
      </c>
      <c r="I32" s="31">
        <v>0</v>
      </c>
      <c r="J32" s="31">
        <v>0</v>
      </c>
      <c r="K32" s="60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9137.63</v>
      </c>
      <c r="I35" s="19">
        <v>0</v>
      </c>
      <c r="J35" s="19">
        <v>0</v>
      </c>
      <c r="K35" s="23">
        <f>SUM(B35:J35)</f>
        <v>9137.63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</row>
    <row r="41" spans="1:11" ht="17.25" customHeight="1">
      <c r="A41" s="12" t="s">
        <v>38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</row>
    <row r="42" spans="1:11" ht="17.25" customHeight="1">
      <c r="A42" s="12" t="s">
        <v>39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</row>
    <row r="43" spans="1:11" ht="17.25" customHeight="1">
      <c r="A43" s="61" t="s">
        <v>101</v>
      </c>
      <c r="B43" s="62">
        <f>ROUND(B44*B45,2)</f>
        <v>4091.68</v>
      </c>
      <c r="C43" s="62">
        <f>ROUND(C44*C45,2)</f>
        <v>5773.72</v>
      </c>
      <c r="D43" s="62">
        <f aca="true" t="shared" si="11" ref="D43:J43">ROUND(D44*D45,2)</f>
        <v>6385.76</v>
      </c>
      <c r="E43" s="62">
        <f t="shared" si="11"/>
        <v>3445.4</v>
      </c>
      <c r="F43" s="62">
        <f t="shared" si="11"/>
        <v>5281.52</v>
      </c>
      <c r="G43" s="62">
        <f t="shared" si="11"/>
        <v>7430.08</v>
      </c>
      <c r="H43" s="62">
        <f t="shared" si="11"/>
        <v>3715.04</v>
      </c>
      <c r="I43" s="62">
        <f t="shared" si="11"/>
        <v>1065.72</v>
      </c>
      <c r="J43" s="62">
        <f t="shared" si="11"/>
        <v>2217.04</v>
      </c>
      <c r="K43" s="62">
        <f t="shared" si="10"/>
        <v>39405.96000000001</v>
      </c>
    </row>
    <row r="44" spans="1:11" ht="17.25" customHeight="1">
      <c r="A44" s="63" t="s">
        <v>40</v>
      </c>
      <c r="B44" s="64">
        <v>956</v>
      </c>
      <c r="C44" s="64">
        <v>1349</v>
      </c>
      <c r="D44" s="64">
        <v>1492</v>
      </c>
      <c r="E44" s="64">
        <v>805</v>
      </c>
      <c r="F44" s="64">
        <v>1234</v>
      </c>
      <c r="G44" s="64">
        <v>1736</v>
      </c>
      <c r="H44" s="64">
        <v>868</v>
      </c>
      <c r="I44" s="64">
        <v>249</v>
      </c>
      <c r="J44" s="64">
        <v>518</v>
      </c>
      <c r="K44" s="64">
        <f t="shared" si="10"/>
        <v>9207</v>
      </c>
    </row>
    <row r="45" spans="1:12" ht="17.25" customHeight="1">
      <c r="A45" s="63" t="s">
        <v>41</v>
      </c>
      <c r="B45" s="62">
        <v>4.28</v>
      </c>
      <c r="C45" s="62">
        <v>4.28</v>
      </c>
      <c r="D45" s="62">
        <v>4.28</v>
      </c>
      <c r="E45" s="62">
        <v>4.28</v>
      </c>
      <c r="F45" s="62">
        <v>4.28</v>
      </c>
      <c r="G45" s="62">
        <v>4.28</v>
      </c>
      <c r="H45" s="62">
        <v>4.28</v>
      </c>
      <c r="I45" s="62">
        <v>4.28</v>
      </c>
      <c r="J45" s="60">
        <v>4.28</v>
      </c>
      <c r="K45" s="62">
        <v>4.28</v>
      </c>
      <c r="L45" s="56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3675685.63</v>
      </c>
      <c r="C47" s="22">
        <f aca="true" t="shared" si="12" ref="C47:H47">+C48+C57</f>
        <v>5426529.24</v>
      </c>
      <c r="D47" s="22">
        <f t="shared" si="12"/>
        <v>6372420.5200000005</v>
      </c>
      <c r="E47" s="22">
        <f t="shared" si="12"/>
        <v>3599648.66</v>
      </c>
      <c r="F47" s="22">
        <f t="shared" si="12"/>
        <v>4829418.219999999</v>
      </c>
      <c r="G47" s="22">
        <f t="shared" si="12"/>
        <v>6779289.350000001</v>
      </c>
      <c r="H47" s="22">
        <f t="shared" si="12"/>
        <v>3566123.15</v>
      </c>
      <c r="I47" s="22">
        <f>+I48+I57</f>
        <v>660665.5499999999</v>
      </c>
      <c r="J47" s="22">
        <f>+J48+J57</f>
        <v>1031095.99</v>
      </c>
      <c r="K47" s="22">
        <f>SUM(B47:J47)</f>
        <v>35940876.31</v>
      </c>
    </row>
    <row r="48" spans="1:11" ht="17.25" customHeight="1">
      <c r="A48" s="16" t="s">
        <v>107</v>
      </c>
      <c r="B48" s="23">
        <f>SUM(B49:B56)</f>
        <v>3656416.85</v>
      </c>
      <c r="C48" s="23">
        <f aca="true" t="shared" si="13" ref="C48:J48">SUM(C49:C56)</f>
        <v>5401170.600000001</v>
      </c>
      <c r="D48" s="23">
        <f t="shared" si="13"/>
        <v>6346283.15</v>
      </c>
      <c r="E48" s="23">
        <f t="shared" si="13"/>
        <v>3576696.5300000003</v>
      </c>
      <c r="F48" s="23">
        <f t="shared" si="13"/>
        <v>4805738.119999999</v>
      </c>
      <c r="G48" s="23">
        <f t="shared" si="13"/>
        <v>6748713.65</v>
      </c>
      <c r="H48" s="23">
        <f t="shared" si="13"/>
        <v>3545572.08</v>
      </c>
      <c r="I48" s="23">
        <f t="shared" si="13"/>
        <v>660665.5499999999</v>
      </c>
      <c r="J48" s="23">
        <f t="shared" si="13"/>
        <v>1016732.42</v>
      </c>
      <c r="K48" s="23">
        <f aca="true" t="shared" si="14" ref="K48:K57">SUM(B48:J48)</f>
        <v>35757988.949999996</v>
      </c>
    </row>
    <row r="49" spans="1:11" ht="17.25" customHeight="1">
      <c r="A49" s="34" t="s">
        <v>43</v>
      </c>
      <c r="B49" s="23">
        <f aca="true" t="shared" si="15" ref="B49:H49">ROUND(B30*B7,2)</f>
        <v>1743897.35</v>
      </c>
      <c r="C49" s="23">
        <f t="shared" si="15"/>
        <v>2536203.87</v>
      </c>
      <c r="D49" s="23">
        <f t="shared" si="15"/>
        <v>2900048.53</v>
      </c>
      <c r="E49" s="23">
        <f t="shared" si="15"/>
        <v>1687565.55</v>
      </c>
      <c r="F49" s="23">
        <f t="shared" si="15"/>
        <v>2241957.13</v>
      </c>
      <c r="G49" s="23">
        <f t="shared" si="15"/>
        <v>3182371.33</v>
      </c>
      <c r="H49" s="23">
        <f t="shared" si="15"/>
        <v>1679150.19</v>
      </c>
      <c r="I49" s="23">
        <f>ROUND(I30*I7,2)</f>
        <v>659599.83</v>
      </c>
      <c r="J49" s="23">
        <f>ROUND(J30*J7,2)</f>
        <v>1014515.38</v>
      </c>
      <c r="K49" s="23">
        <f t="shared" si="14"/>
        <v>17645309.16</v>
      </c>
    </row>
    <row r="50" spans="1:11" ht="17.25" customHeight="1">
      <c r="A50" s="34" t="s">
        <v>44</v>
      </c>
      <c r="B50" s="19">
        <v>0</v>
      </c>
      <c r="C50" s="23">
        <f>ROUND(C31*C7,2)</f>
        <v>5637.41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5637.41</v>
      </c>
    </row>
    <row r="51" spans="1:11" ht="17.25" customHeight="1">
      <c r="A51" s="65" t="s">
        <v>103</v>
      </c>
      <c r="B51" s="66">
        <f aca="true" t="shared" si="16" ref="B51:H51">ROUND(B32*B7,2)</f>
        <v>-2926.72</v>
      </c>
      <c r="C51" s="66">
        <f t="shared" si="16"/>
        <v>-3892.32</v>
      </c>
      <c r="D51" s="66">
        <f t="shared" si="16"/>
        <v>-4025.05</v>
      </c>
      <c r="E51" s="66">
        <f t="shared" si="16"/>
        <v>-2522.95</v>
      </c>
      <c r="F51" s="66">
        <f t="shared" si="16"/>
        <v>-3475.1</v>
      </c>
      <c r="G51" s="66">
        <f t="shared" si="16"/>
        <v>-4850.8</v>
      </c>
      <c r="H51" s="66">
        <f t="shared" si="16"/>
        <v>-2632.7</v>
      </c>
      <c r="I51" s="19">
        <v>0</v>
      </c>
      <c r="J51" s="19">
        <v>0</v>
      </c>
      <c r="K51" s="66">
        <f>SUM(B51:J51)</f>
        <v>-24325.64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9137.63</v>
      </c>
      <c r="I53" s="31">
        <f>+I35</f>
        <v>0</v>
      </c>
      <c r="J53" s="31">
        <f>+J35</f>
        <v>0</v>
      </c>
      <c r="K53" s="23">
        <f t="shared" si="14"/>
        <v>9137.63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36">
        <v>1911354.54</v>
      </c>
      <c r="C56" s="36">
        <v>2857447.92</v>
      </c>
      <c r="D56" s="36">
        <v>3443873.91</v>
      </c>
      <c r="E56" s="36">
        <v>1888208.53</v>
      </c>
      <c r="F56" s="36">
        <v>2561974.57</v>
      </c>
      <c r="G56" s="36">
        <v>3563763.04</v>
      </c>
      <c r="H56" s="36">
        <v>1856201.92</v>
      </c>
      <c r="I56" s="19">
        <v>0</v>
      </c>
      <c r="J56" s="19">
        <v>0</v>
      </c>
      <c r="K56" s="23">
        <f t="shared" si="14"/>
        <v>18082824.43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8"/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-2180590.25</v>
      </c>
      <c r="C61" s="35">
        <f t="shared" si="17"/>
        <v>-3001193.29</v>
      </c>
      <c r="D61" s="35">
        <f t="shared" si="17"/>
        <v>-3466023.55</v>
      </c>
      <c r="E61" s="35">
        <f t="shared" si="17"/>
        <v>-2214397.25</v>
      </c>
      <c r="F61" s="35">
        <f t="shared" si="17"/>
        <v>-2448916.14</v>
      </c>
      <c r="G61" s="35">
        <f t="shared" si="17"/>
        <v>-3831125.1799999997</v>
      </c>
      <c r="H61" s="35">
        <f t="shared" si="17"/>
        <v>-1996354.0999999999</v>
      </c>
      <c r="I61" s="35">
        <f t="shared" si="17"/>
        <v>-103107.38</v>
      </c>
      <c r="J61" s="35">
        <f t="shared" si="17"/>
        <v>-84033.51000000001</v>
      </c>
      <c r="K61" s="35">
        <f>SUM(B61:J61)</f>
        <v>-19325740.650000002</v>
      </c>
    </row>
    <row r="62" spans="1:11" ht="18.75" customHeight="1">
      <c r="A62" s="16" t="s">
        <v>74</v>
      </c>
      <c r="B62" s="35">
        <f aca="true" t="shared" si="18" ref="B62:J62">B63+B64+B65+B66+B67+B68</f>
        <v>-293671.48</v>
      </c>
      <c r="C62" s="35">
        <f t="shared" si="18"/>
        <v>-185686.32</v>
      </c>
      <c r="D62" s="35">
        <f t="shared" si="18"/>
        <v>-221696.42999999996</v>
      </c>
      <c r="E62" s="35">
        <f t="shared" si="18"/>
        <v>-381271.93</v>
      </c>
      <c r="F62" s="35">
        <f t="shared" si="18"/>
        <v>-396815.39</v>
      </c>
      <c r="G62" s="35">
        <f t="shared" si="18"/>
        <v>-362399.36</v>
      </c>
      <c r="H62" s="35">
        <f t="shared" si="18"/>
        <v>-163476</v>
      </c>
      <c r="I62" s="35">
        <f t="shared" si="18"/>
        <v>-29138.4</v>
      </c>
      <c r="J62" s="35">
        <f t="shared" si="18"/>
        <v>-58238.8</v>
      </c>
      <c r="K62" s="35">
        <f aca="true" t="shared" si="19" ref="K62:K91">SUM(B62:J62)</f>
        <v>-2092394.1099999996</v>
      </c>
    </row>
    <row r="63" spans="1:11" ht="18.75" customHeight="1">
      <c r="A63" s="12" t="s">
        <v>75</v>
      </c>
      <c r="B63" s="35">
        <f>-ROUND(B9*$D$3,2)</f>
        <v>-128432.4</v>
      </c>
      <c r="C63" s="35">
        <f aca="true" t="shared" si="20" ref="C63:J63">-ROUND(C9*$D$3,2)</f>
        <v>-182042.8</v>
      </c>
      <c r="D63" s="35">
        <f t="shared" si="20"/>
        <v>-154302.8</v>
      </c>
      <c r="E63" s="35">
        <f t="shared" si="20"/>
        <v>-123674.8</v>
      </c>
      <c r="F63" s="35">
        <f t="shared" si="20"/>
        <v>-135622</v>
      </c>
      <c r="G63" s="35">
        <f t="shared" si="20"/>
        <v>-179888.2</v>
      </c>
      <c r="H63" s="35">
        <f t="shared" si="20"/>
        <v>-163476</v>
      </c>
      <c r="I63" s="35">
        <f t="shared" si="20"/>
        <v>-29138.4</v>
      </c>
      <c r="J63" s="35">
        <f t="shared" si="20"/>
        <v>-58238.8</v>
      </c>
      <c r="K63" s="35">
        <f t="shared" si="19"/>
        <v>-1154816.2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-1858.2</v>
      </c>
      <c r="C65" s="35">
        <v>-159.6</v>
      </c>
      <c r="D65" s="35">
        <v>-421.8</v>
      </c>
      <c r="E65" s="35">
        <v>-976.6</v>
      </c>
      <c r="F65" s="35">
        <v>-999.4</v>
      </c>
      <c r="G65" s="35">
        <v>-573.8</v>
      </c>
      <c r="H65" s="19">
        <v>0</v>
      </c>
      <c r="I65" s="19">
        <v>0</v>
      </c>
      <c r="J65" s="19">
        <v>0</v>
      </c>
      <c r="K65" s="35">
        <f t="shared" si="19"/>
        <v>-4989.4</v>
      </c>
    </row>
    <row r="66" spans="1:11" ht="18.75" customHeight="1">
      <c r="A66" s="12" t="s">
        <v>104</v>
      </c>
      <c r="B66" s="35">
        <v>-3290.8</v>
      </c>
      <c r="C66" s="35">
        <v>-1064</v>
      </c>
      <c r="D66" s="35">
        <v>-1143.8</v>
      </c>
      <c r="E66" s="35">
        <v>-1375.6</v>
      </c>
      <c r="F66" s="35">
        <v>-976.6</v>
      </c>
      <c r="G66" s="35">
        <v>-1143.8</v>
      </c>
      <c r="H66" s="19">
        <v>0</v>
      </c>
      <c r="I66" s="19">
        <v>0</v>
      </c>
      <c r="J66" s="19">
        <v>0</v>
      </c>
      <c r="K66" s="35">
        <f t="shared" si="19"/>
        <v>-8994.6</v>
      </c>
    </row>
    <row r="67" spans="1:11" ht="18.75" customHeight="1">
      <c r="A67" s="12" t="s">
        <v>52</v>
      </c>
      <c r="B67" s="35">
        <v>-160090.08</v>
      </c>
      <c r="C67" s="35">
        <v>-2419.92</v>
      </c>
      <c r="D67" s="35">
        <v>-65828.03</v>
      </c>
      <c r="E67" s="35">
        <v>-255244.93</v>
      </c>
      <c r="F67" s="35">
        <v>-259217.39</v>
      </c>
      <c r="G67" s="35">
        <v>-180793.56</v>
      </c>
      <c r="H67" s="19">
        <v>0</v>
      </c>
      <c r="I67" s="19">
        <v>0</v>
      </c>
      <c r="J67" s="19">
        <v>0</v>
      </c>
      <c r="K67" s="35">
        <f t="shared" si="19"/>
        <v>-923593.9099999999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2" customFormat="1" ht="18.75" customHeight="1">
      <c r="A69" s="63" t="s">
        <v>79</v>
      </c>
      <c r="B69" s="66">
        <f>SUM(B70:B102)</f>
        <v>-1893108.17</v>
      </c>
      <c r="C69" s="66">
        <f>SUM(C70:C102)</f>
        <v>-2826431.75</v>
      </c>
      <c r="D69" s="66">
        <f>SUM(D70:D102)</f>
        <v>-3399534.7199999997</v>
      </c>
      <c r="E69" s="66">
        <f aca="true" t="shared" si="21" ref="E69:J69">SUM(E70:E102)</f>
        <v>-1867680.74</v>
      </c>
      <c r="F69" s="66">
        <f t="shared" si="21"/>
        <v>-2536116.89</v>
      </c>
      <c r="G69" s="66">
        <f t="shared" si="21"/>
        <v>-3529823.79</v>
      </c>
      <c r="H69" s="66">
        <f t="shared" si="21"/>
        <v>-1838246.43</v>
      </c>
      <c r="I69" s="66">
        <f t="shared" si="21"/>
        <v>-79129.36000000002</v>
      </c>
      <c r="J69" s="66">
        <f t="shared" si="21"/>
        <v>-28054.15</v>
      </c>
      <c r="K69" s="66">
        <f t="shared" si="19"/>
        <v>-17998125.999999996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6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6">
        <v>-2472.57</v>
      </c>
      <c r="J72" s="19">
        <v>0</v>
      </c>
      <c r="K72" s="66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6">
        <f t="shared" si="19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6">
        <f t="shared" si="19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6">
        <v>-2000</v>
      </c>
      <c r="C84" s="66">
        <v>-1000</v>
      </c>
      <c r="D84" s="19">
        <v>0</v>
      </c>
      <c r="E84" s="66">
        <v>-1000</v>
      </c>
      <c r="F84" s="66">
        <v>-2000</v>
      </c>
      <c r="G84" s="66">
        <v>-2000</v>
      </c>
      <c r="H84" s="66">
        <v>-2000</v>
      </c>
      <c r="I84" s="66">
        <v>-1000</v>
      </c>
      <c r="J84" s="19">
        <v>0</v>
      </c>
      <c r="K84" s="66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5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4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4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4"/>
    </row>
    <row r="95" spans="1:12" ht="18.75" customHeight="1">
      <c r="A95" s="12" t="s">
        <v>109</v>
      </c>
      <c r="B95" s="66">
        <v>-78894.67</v>
      </c>
      <c r="C95" s="66">
        <v>-117946.42</v>
      </c>
      <c r="D95" s="66">
        <v>-142152.23</v>
      </c>
      <c r="E95" s="66">
        <v>-77939.28</v>
      </c>
      <c r="F95" s="66">
        <v>-105750.21</v>
      </c>
      <c r="G95" s="66">
        <v>-147100.87</v>
      </c>
      <c r="H95" s="66">
        <v>-76618.15</v>
      </c>
      <c r="I95" s="19">
        <v>0</v>
      </c>
      <c r="J95" s="19">
        <v>0</v>
      </c>
      <c r="K95" s="66">
        <f>SUM(B95:J95)</f>
        <v>-746401.83</v>
      </c>
      <c r="L95" s="54"/>
    </row>
    <row r="96" spans="1:12" ht="18.75" customHeight="1">
      <c r="A96" s="12" t="s">
        <v>110</v>
      </c>
      <c r="B96" s="66">
        <v>-1767072.43</v>
      </c>
      <c r="C96" s="66">
        <v>-2641748.21</v>
      </c>
      <c r="D96" s="66">
        <v>-3183906.76</v>
      </c>
      <c r="E96" s="66">
        <v>-1745673.63</v>
      </c>
      <c r="F96" s="66">
        <v>-2368579.2</v>
      </c>
      <c r="G96" s="66">
        <v>-3294745.83</v>
      </c>
      <c r="H96" s="66">
        <v>-1716083.11</v>
      </c>
      <c r="I96" s="19">
        <v>0</v>
      </c>
      <c r="J96" s="19">
        <v>0</v>
      </c>
      <c r="K96" s="66">
        <f>SUM(B96:J96)</f>
        <v>-16717809.17</v>
      </c>
      <c r="L96" s="54"/>
    </row>
    <row r="97" spans="1:12" s="72" customFormat="1" ht="18.75" customHeight="1">
      <c r="A97" s="63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1"/>
    </row>
    <row r="98" spans="1:12" ht="18.75" customHeight="1">
      <c r="A98" s="63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4"/>
    </row>
    <row r="99" spans="1:12" ht="18.75" customHeight="1">
      <c r="A99" s="63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4"/>
    </row>
    <row r="100" spans="1:12" ht="18.75" customHeight="1">
      <c r="A100" s="63" t="s">
        <v>134</v>
      </c>
      <c r="B100" s="66">
        <v>-29904.57</v>
      </c>
      <c r="C100" s="66">
        <v>-43559.83</v>
      </c>
      <c r="D100" s="66">
        <v>-51456.5</v>
      </c>
      <c r="E100" s="66">
        <v>-28404.83</v>
      </c>
      <c r="F100" s="66">
        <v>-39244.15</v>
      </c>
      <c r="G100" s="66">
        <v>-55265.19</v>
      </c>
      <c r="H100" s="66">
        <v>-28510.17</v>
      </c>
      <c r="I100" s="66">
        <v>-10371.29</v>
      </c>
      <c r="J100" s="66">
        <v>-17157.65</v>
      </c>
      <c r="K100" s="66">
        <f>SUM(B100:J100)</f>
        <v>-303874.18</v>
      </c>
      <c r="L100" s="54"/>
    </row>
    <row r="101" spans="1:12" ht="18.75" customHeight="1">
      <c r="A101" s="63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4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4"/>
    </row>
    <row r="103" spans="1:12" ht="18.75" customHeight="1">
      <c r="A103" s="16" t="s">
        <v>137</v>
      </c>
      <c r="B103" s="66">
        <v>6189.4</v>
      </c>
      <c r="C103" s="66">
        <v>10924.78</v>
      </c>
      <c r="D103" s="66">
        <v>155207.6</v>
      </c>
      <c r="E103" s="66">
        <v>34555.42</v>
      </c>
      <c r="F103" s="66">
        <v>484016.14</v>
      </c>
      <c r="G103" s="66">
        <v>61097.97</v>
      </c>
      <c r="H103" s="66">
        <v>5368.33</v>
      </c>
      <c r="I103" s="66">
        <v>5160.38</v>
      </c>
      <c r="J103" s="66">
        <v>2259.44</v>
      </c>
      <c r="K103" s="66">
        <f>SUM(B103:J103)</f>
        <v>764779.46</v>
      </c>
      <c r="L103" s="54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5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3"/>
    </row>
    <row r="106" spans="1:12" ht="18.75" customHeight="1">
      <c r="A106" s="16" t="s">
        <v>82</v>
      </c>
      <c r="B106" s="24">
        <f aca="true" t="shared" si="22" ref="B106:H106">+B107+B108</f>
        <v>1495095.3800000001</v>
      </c>
      <c r="C106" s="24">
        <f t="shared" si="22"/>
        <v>2425335.95</v>
      </c>
      <c r="D106" s="24">
        <f t="shared" si="22"/>
        <v>2906396.970000001</v>
      </c>
      <c r="E106" s="24">
        <f t="shared" si="22"/>
        <v>1385251.41</v>
      </c>
      <c r="F106" s="24">
        <f t="shared" si="22"/>
        <v>2380502.0799999996</v>
      </c>
      <c r="G106" s="24">
        <f t="shared" si="22"/>
        <v>2948164.1700000004</v>
      </c>
      <c r="H106" s="24">
        <f t="shared" si="22"/>
        <v>1569769.0500000003</v>
      </c>
      <c r="I106" s="24">
        <f>+I107+I108</f>
        <v>557558.1699999999</v>
      </c>
      <c r="J106" s="24">
        <f>+J107+J108</f>
        <v>947062.4799999999</v>
      </c>
      <c r="K106" s="47">
        <f>SUM(B106:J106)</f>
        <v>16615135.660000002</v>
      </c>
      <c r="L106" s="53"/>
    </row>
    <row r="107" spans="1:12" ht="18" customHeight="1">
      <c r="A107" s="16" t="s">
        <v>81</v>
      </c>
      <c r="B107" s="24">
        <f aca="true" t="shared" si="23" ref="B107:J107">+B48+B62+B69+B103</f>
        <v>1475826.6</v>
      </c>
      <c r="C107" s="24">
        <f t="shared" si="23"/>
        <v>2399977.31</v>
      </c>
      <c r="D107" s="24">
        <f t="shared" si="23"/>
        <v>2880259.600000001</v>
      </c>
      <c r="E107" s="24">
        <f t="shared" si="23"/>
        <v>1362299.28</v>
      </c>
      <c r="F107" s="24">
        <f t="shared" si="23"/>
        <v>2356821.9799999995</v>
      </c>
      <c r="G107" s="24">
        <f t="shared" si="23"/>
        <v>2917588.47</v>
      </c>
      <c r="H107" s="24">
        <f t="shared" si="23"/>
        <v>1549217.9800000002</v>
      </c>
      <c r="I107" s="24">
        <f t="shared" si="23"/>
        <v>557558.1699999999</v>
      </c>
      <c r="J107" s="24">
        <f t="shared" si="23"/>
        <v>932698.9099999999</v>
      </c>
      <c r="K107" s="47">
        <f>SUM(B107:J107)</f>
        <v>16432248.300000003</v>
      </c>
      <c r="L107" s="53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7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6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7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0">
        <f>SUM(K115:K133)</f>
        <v>16615135.680000002</v>
      </c>
      <c r="L114" s="53"/>
    </row>
    <row r="115" spans="1:11" ht="18.75" customHeight="1">
      <c r="A115" s="26" t="s">
        <v>70</v>
      </c>
      <c r="B115" s="27">
        <v>195259.00999999998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40">
        <f>SUM(B115:J115)</f>
        <v>195259.00999999998</v>
      </c>
    </row>
    <row r="116" spans="1:11" ht="18.75" customHeight="1">
      <c r="A116" s="26" t="s">
        <v>71</v>
      </c>
      <c r="B116" s="27">
        <v>1299836.3800000001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40">
        <f aca="true" t="shared" si="25" ref="K116:K133">SUM(B116:J116)</f>
        <v>1299836.3800000001</v>
      </c>
    </row>
    <row r="117" spans="1:11" ht="18.75" customHeight="1">
      <c r="A117" s="26" t="s">
        <v>72</v>
      </c>
      <c r="B117" s="39">
        <v>0</v>
      </c>
      <c r="C117" s="27">
        <f>+C106</f>
        <v>2425335.95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40">
        <f t="shared" si="25"/>
        <v>2425335.95</v>
      </c>
    </row>
    <row r="118" spans="1:11" ht="18.75" customHeight="1">
      <c r="A118" s="26" t="s">
        <v>73</v>
      </c>
      <c r="B118" s="39">
        <v>0</v>
      </c>
      <c r="C118" s="39">
        <v>0</v>
      </c>
      <c r="D118" s="27">
        <f>+D106</f>
        <v>2906396.970000001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40">
        <f t="shared" si="25"/>
        <v>2906396.970000001</v>
      </c>
    </row>
    <row r="119" spans="1:11" ht="18.75" customHeight="1">
      <c r="A119" s="26" t="s">
        <v>117</v>
      </c>
      <c r="B119" s="39">
        <v>0</v>
      </c>
      <c r="C119" s="39">
        <v>0</v>
      </c>
      <c r="D119" s="39">
        <v>0</v>
      </c>
      <c r="E119" s="27">
        <v>1246726.27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40">
        <f t="shared" si="25"/>
        <v>1246726.27</v>
      </c>
    </row>
    <row r="120" spans="1:11" ht="18.75" customHeight="1">
      <c r="A120" s="26" t="s">
        <v>118</v>
      </c>
      <c r="B120" s="39">
        <v>0</v>
      </c>
      <c r="C120" s="39">
        <v>0</v>
      </c>
      <c r="D120" s="39">
        <v>0</v>
      </c>
      <c r="E120" s="27">
        <v>138525.14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40">
        <f t="shared" si="25"/>
        <v>138525.14</v>
      </c>
    </row>
    <row r="121" spans="1:11" ht="18.75" customHeight="1">
      <c r="A121" s="67" t="s">
        <v>119</v>
      </c>
      <c r="B121" s="39">
        <v>0</v>
      </c>
      <c r="C121" s="39">
        <v>0</v>
      </c>
      <c r="D121" s="39">
        <v>0</v>
      </c>
      <c r="E121" s="39">
        <v>0</v>
      </c>
      <c r="F121" s="27">
        <v>494312.47</v>
      </c>
      <c r="G121" s="39">
        <v>0</v>
      </c>
      <c r="H121" s="39">
        <v>0</v>
      </c>
      <c r="I121" s="39">
        <v>0</v>
      </c>
      <c r="J121" s="39">
        <v>0</v>
      </c>
      <c r="K121" s="40">
        <f t="shared" si="25"/>
        <v>494312.47</v>
      </c>
    </row>
    <row r="122" spans="1:11" ht="18.75" customHeight="1">
      <c r="A122" s="67" t="s">
        <v>120</v>
      </c>
      <c r="B122" s="39">
        <v>0</v>
      </c>
      <c r="C122" s="39">
        <v>0</v>
      </c>
      <c r="D122" s="39">
        <v>0</v>
      </c>
      <c r="E122" s="39">
        <v>0</v>
      </c>
      <c r="F122" s="27">
        <v>901478.9700000001</v>
      </c>
      <c r="G122" s="39">
        <v>0</v>
      </c>
      <c r="H122" s="39">
        <v>0</v>
      </c>
      <c r="I122" s="39">
        <v>0</v>
      </c>
      <c r="J122" s="39">
        <v>0</v>
      </c>
      <c r="K122" s="40">
        <f t="shared" si="25"/>
        <v>901478.9700000001</v>
      </c>
    </row>
    <row r="123" spans="1:11" ht="18.75" customHeight="1">
      <c r="A123" s="67" t="s">
        <v>121</v>
      </c>
      <c r="B123" s="39">
        <v>0</v>
      </c>
      <c r="C123" s="39">
        <v>0</v>
      </c>
      <c r="D123" s="39">
        <v>0</v>
      </c>
      <c r="E123" s="39">
        <v>0</v>
      </c>
      <c r="F123" s="27">
        <v>108136.95</v>
      </c>
      <c r="G123" s="39">
        <v>0</v>
      </c>
      <c r="H123" s="39">
        <v>0</v>
      </c>
      <c r="I123" s="39">
        <v>0</v>
      </c>
      <c r="J123" s="39">
        <v>0</v>
      </c>
      <c r="K123" s="40">
        <f t="shared" si="25"/>
        <v>108136.95</v>
      </c>
    </row>
    <row r="124" spans="1:11" ht="18.75" customHeight="1">
      <c r="A124" s="67" t="s">
        <v>122</v>
      </c>
      <c r="B124" s="69">
        <v>0</v>
      </c>
      <c r="C124" s="69">
        <v>0</v>
      </c>
      <c r="D124" s="69">
        <v>0</v>
      </c>
      <c r="E124" s="69">
        <v>0</v>
      </c>
      <c r="F124" s="70">
        <v>876573.7</v>
      </c>
      <c r="G124" s="69">
        <v>0</v>
      </c>
      <c r="H124" s="69">
        <v>0</v>
      </c>
      <c r="I124" s="69">
        <v>0</v>
      </c>
      <c r="J124" s="69">
        <v>0</v>
      </c>
      <c r="K124" s="70">
        <f t="shared" si="25"/>
        <v>876573.7</v>
      </c>
    </row>
    <row r="125" spans="1:11" ht="18.75" customHeight="1">
      <c r="A125" s="67" t="s">
        <v>123</v>
      </c>
      <c r="B125" s="39">
        <v>0</v>
      </c>
      <c r="C125" s="39">
        <v>0</v>
      </c>
      <c r="D125" s="39">
        <v>0</v>
      </c>
      <c r="E125" s="39">
        <v>0</v>
      </c>
      <c r="F125" s="39">
        <v>0</v>
      </c>
      <c r="G125" s="27">
        <v>887055.77</v>
      </c>
      <c r="H125" s="39">
        <v>0</v>
      </c>
      <c r="I125" s="39">
        <v>0</v>
      </c>
      <c r="J125" s="39">
        <v>0</v>
      </c>
      <c r="K125" s="40">
        <f t="shared" si="25"/>
        <v>887055.77</v>
      </c>
    </row>
    <row r="126" spans="1:11" ht="18.75" customHeight="1">
      <c r="A126" s="67" t="s">
        <v>124</v>
      </c>
      <c r="B126" s="39">
        <v>0</v>
      </c>
      <c r="C126" s="39">
        <v>0</v>
      </c>
      <c r="D126" s="39">
        <v>0</v>
      </c>
      <c r="E126" s="39">
        <v>0</v>
      </c>
      <c r="F126" s="39">
        <v>0</v>
      </c>
      <c r="G126" s="27">
        <v>68189.1</v>
      </c>
      <c r="H126" s="39">
        <v>0</v>
      </c>
      <c r="I126" s="39">
        <v>0</v>
      </c>
      <c r="J126" s="39">
        <v>0</v>
      </c>
      <c r="K126" s="40">
        <f t="shared" si="25"/>
        <v>68189.1</v>
      </c>
    </row>
    <row r="127" spans="1:11" ht="18.75" customHeight="1">
      <c r="A127" s="67" t="s">
        <v>125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27">
        <v>428260.66</v>
      </c>
      <c r="H127" s="39">
        <v>0</v>
      </c>
      <c r="I127" s="39">
        <v>0</v>
      </c>
      <c r="J127" s="39">
        <v>0</v>
      </c>
      <c r="K127" s="40">
        <f t="shared" si="25"/>
        <v>428260.66</v>
      </c>
    </row>
    <row r="128" spans="1:11" ht="18.75" customHeight="1">
      <c r="A128" s="67" t="s">
        <v>126</v>
      </c>
      <c r="B128" s="39">
        <v>0</v>
      </c>
      <c r="C128" s="39">
        <v>0</v>
      </c>
      <c r="D128" s="39">
        <v>0</v>
      </c>
      <c r="E128" s="39">
        <v>0</v>
      </c>
      <c r="F128" s="39">
        <v>0</v>
      </c>
      <c r="G128" s="27">
        <v>428118.51999999996</v>
      </c>
      <c r="H128" s="39">
        <v>0</v>
      </c>
      <c r="I128" s="39">
        <v>0</v>
      </c>
      <c r="J128" s="39">
        <v>0</v>
      </c>
      <c r="K128" s="40">
        <f t="shared" si="25"/>
        <v>428118.51999999996</v>
      </c>
    </row>
    <row r="129" spans="1:11" ht="18.75" customHeight="1">
      <c r="A129" s="67" t="s">
        <v>127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27">
        <v>1136540.12</v>
      </c>
      <c r="H129" s="39">
        <v>0</v>
      </c>
      <c r="I129" s="39">
        <v>0</v>
      </c>
      <c r="J129" s="39">
        <v>0</v>
      </c>
      <c r="K129" s="40">
        <f t="shared" si="25"/>
        <v>1136540.12</v>
      </c>
    </row>
    <row r="130" spans="1:11" ht="18.75" customHeight="1">
      <c r="A130" s="67" t="s">
        <v>128</v>
      </c>
      <c r="B130" s="39">
        <v>0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27">
        <v>561093.4899999999</v>
      </c>
      <c r="I130" s="39">
        <v>0</v>
      </c>
      <c r="J130" s="39">
        <v>0</v>
      </c>
      <c r="K130" s="40">
        <f t="shared" si="25"/>
        <v>561093.4899999999</v>
      </c>
    </row>
    <row r="131" spans="1:11" ht="18.75" customHeight="1">
      <c r="A131" s="67" t="s">
        <v>129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27">
        <v>1008675.5599999999</v>
      </c>
      <c r="I131" s="39">
        <v>0</v>
      </c>
      <c r="J131" s="39">
        <v>0</v>
      </c>
      <c r="K131" s="40">
        <f t="shared" si="25"/>
        <v>1008675.5599999999</v>
      </c>
    </row>
    <row r="132" spans="1:11" ht="18.75" customHeight="1">
      <c r="A132" s="67" t="s">
        <v>130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27">
        <v>557558.17</v>
      </c>
      <c r="J132" s="39"/>
      <c r="K132" s="40">
        <f t="shared" si="25"/>
        <v>557558.17</v>
      </c>
    </row>
    <row r="133" spans="1:11" ht="18.75" customHeight="1">
      <c r="A133" s="68" t="s">
        <v>131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/>
      <c r="J133" s="42">
        <v>947062.4799999999</v>
      </c>
      <c r="K133" s="43">
        <f t="shared" si="25"/>
        <v>947062.4799999999</v>
      </c>
    </row>
    <row r="134" spans="1:11" ht="18.75" customHeight="1">
      <c r="A134" s="75" t="s">
        <v>135</v>
      </c>
      <c r="B134" s="49">
        <v>0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f>J106-J133</f>
        <v>0</v>
      </c>
      <c r="K134" s="50"/>
    </row>
    <row r="135" ht="18.75" customHeight="1">
      <c r="A135" s="75" t="s">
        <v>136</v>
      </c>
    </row>
    <row r="136" spans="1:3" ht="18.75" customHeight="1">
      <c r="A136" s="75" t="s">
        <v>138</v>
      </c>
      <c r="B136" s="75"/>
      <c r="C136" s="75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2017-10-03T13:33:15Z</dcterms:modified>
  <cp:category/>
  <cp:version/>
  <cp:contentType/>
  <cp:contentStatus/>
</cp:coreProperties>
</file>