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<sst xmlns="http://schemas.openxmlformats.org/spreadsheetml/2006/main" count="135" uniqueCount="135">
  <si>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</si>
  <si>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</si>
  <si>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</si>
  <si>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</si>
  <si>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</si>
  <si>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</si>
  <si>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</si>
  <si>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</si>
  <si>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</si>
  <si>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</si>
  <si>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</si>
  <si>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</si>
  <si>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</si>
  <si>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</si>
  <si>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</si>
  <si>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</si>
  <si>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</si>
  <si>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</si>
  <si>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</si>
  <si>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</si>
  <si>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</si>
  <si>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</si>
  <si>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</si>
  <si>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</si>
  <si>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</si>
  <si>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</si>
  <si>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</si>
  <si>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</si>
  <si>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</si>
  <si>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</si>
  <si>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</si>
  <si>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</si>
  <si>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</si>
  <si>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</si>
  <si>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</si>
  <si>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</si>
  <si>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</si>
  <si>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</si>
  <si>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</si>
  <si>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</si>
  <si>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</si>
  <si>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</si>
  <si>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</si>
  <si>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</si>
  <si>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</si>
  <si>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</si>
  <si>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</si>
  <si>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</si>
  <si>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</si>
  <si>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</si>
  <si>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</si>
  <si>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</si>
  <si>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</si>
  <si>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</si>
  <si>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</si>
  <si>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</si>
  <si>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</si>
  <si>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</si>
  <si>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</si>
  <si>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</si>
  <si>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</si>
  <si>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</si>
  <si>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</si>
  <si>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</si>
  <si>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</si>
  <si>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</si>
  <si>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</si>
  <si>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</si>
  <si>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</si>
  <si>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</si>
  <si>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</si>
  <si>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</si>
  <si>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</si>
  <si>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</si>
  <si>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</si>
  <si>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</si>
  <si>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</si>
  <si>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</si>
  <si>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</si>
  <si>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</si>
  <si>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</si>
  <si>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</si>
  <si>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</si>
  <si>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</si>
  <si>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</si>
  <si>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</si>
  <si>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</si>
  <si>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</si>
  <si>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</si>
  <si>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</si>
  <si>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</si>
  <si>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</si>
  <si>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</si>
  <si>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</si>
  <si>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</si>
  <si>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</si>
  <si>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</si>
  <si>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</si>
  <si>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</si>
  <si>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</si>
  <si>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</si>
  <si>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</si>
  <si>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</si>
  <si>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</si>
  <si>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</si>
  <si>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</si>
  <si>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</si>
  <si>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</si>
  <si>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</si>
  <si>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</si>
  <si>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</si>
  <si>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</si>
  <si>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</si>
  <si>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</si>
  <si>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</si>
  <si>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</si>
  <si>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</si>
  <si>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</si>
  <si>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</si>
  <si>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</si>
  <si>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</si>
  <si>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</si>
  <si>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</si>
  <si>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</si>
  <si>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</si>
  <si>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</si>
  <si>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</si>
  <si>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</si>
  <si>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</si>
  <si>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</si>
  <si>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</si>
  <si>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</si>
  <si>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</si>
  <si>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6.2.17. Descumprimento de Entrega Certidão Negativa de Tributos</t>
  </si>
  <si>
    <t>OPERAÇÃO 24/09/17 - VENCIMENTO 29/09/17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</si>
</sst>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169569</v>
      </c>
      <c r="C7" s="9">
        <f t="shared" si="0"/>
        <v>231721</v>
      </c>
      <c r="D7" s="9">
        <f t="shared" si="0"/>
        <v>252337</v>
      </c>
      <c r="E7" s="9">
        <f t="shared" si="0"/>
        <v>140275</v>
      </c>
      <c r="F7" s="9">
        <f t="shared" si="0"/>
        <v>236938</v>
      </c>
      <c r="G7" s="9">
        <f t="shared" si="0"/>
        <v>413260</v>
      </c>
      <c r="H7" s="9">
        <f t="shared" si="0"/>
        <v>147008</v>
      </c>
      <c r="I7" s="9">
        <f t="shared" si="0"/>
        <v>26454</v>
      </c>
      <c r="J7" s="9">
        <f t="shared" si="0"/>
        <v>110201</v>
      </c>
      <c r="K7" s="9">
        <f t="shared" si="0"/>
        <v>1727763</v>
      </c>
      <c r="L7" s="52"/>
    </row>
    <row r="8" spans="1:11" ht="17.25" customHeight="1">
      <c r="A8" s="10" t="s">
        <v>96</v>
      </c>
      <c r="B8" s="11">
        <f>B9+B12+B16</f>
        <v>77394</v>
      </c>
      <c r="C8" s="11">
        <f aca="true" t="shared" si="1" ref="C8:J8">C9+C12+C16</f>
        <v>111598</v>
      </c>
      <c r="D8" s="11">
        <f t="shared" si="1"/>
        <v>112414</v>
      </c>
      <c r="E8" s="11">
        <f t="shared" si="1"/>
        <v>67252</v>
      </c>
      <c r="F8" s="11">
        <f t="shared" si="1"/>
        <v>105127</v>
      </c>
      <c r="G8" s="11">
        <f t="shared" si="1"/>
        <v>186840</v>
      </c>
      <c r="H8" s="11">
        <f t="shared" si="1"/>
        <v>76976</v>
      </c>
      <c r="I8" s="11">
        <f t="shared" si="1"/>
        <v>10963</v>
      </c>
      <c r="J8" s="11">
        <f t="shared" si="1"/>
        <v>50045</v>
      </c>
      <c r="K8" s="11">
        <f>SUM(B8:J8)</f>
        <v>798609</v>
      </c>
    </row>
    <row r="9" spans="1:11" ht="17.25" customHeight="1">
      <c r="A9" s="15" t="s">
        <v>16</v>
      </c>
      <c r="B9" s="13">
        <f>+B10+B11</f>
        <v>14638</v>
      </c>
      <c r="C9" s="13">
        <f aca="true" t="shared" si="2" ref="C9:J9">+C10+C11</f>
        <v>23250</v>
      </c>
      <c r="D9" s="13">
        <f t="shared" si="2"/>
        <v>22002</v>
      </c>
      <c r="E9" s="13">
        <f t="shared" si="2"/>
        <v>13404</v>
      </c>
      <c r="F9" s="13">
        <f t="shared" si="2"/>
        <v>16929</v>
      </c>
      <c r="G9" s="13">
        <f t="shared" si="2"/>
        <v>24377</v>
      </c>
      <c r="H9" s="13">
        <f t="shared" si="2"/>
        <v>16059</v>
      </c>
      <c r="I9" s="13">
        <f t="shared" si="2"/>
        <v>2564</v>
      </c>
      <c r="J9" s="13">
        <f t="shared" si="2"/>
        <v>9360</v>
      </c>
      <c r="K9" s="11">
        <f>SUM(B9:J9)</f>
        <v>142583</v>
      </c>
    </row>
    <row r="10" spans="1:11" ht="17.25" customHeight="1">
      <c r="A10" s="29" t="s">
        <v>17</v>
      </c>
      <c r="B10" s="13">
        <v>14638</v>
      </c>
      <c r="C10" s="13">
        <v>23250</v>
      </c>
      <c r="D10" s="13">
        <v>22002</v>
      </c>
      <c r="E10" s="13">
        <v>13404</v>
      </c>
      <c r="F10" s="13">
        <v>16929</v>
      </c>
      <c r="G10" s="13">
        <v>24377</v>
      </c>
      <c r="H10" s="13">
        <v>16059</v>
      </c>
      <c r="I10" s="13">
        <v>2564</v>
      </c>
      <c r="J10" s="13">
        <v>9360</v>
      </c>
      <c r="K10" s="11">
        <f>SUM(B10:J10)</f>
        <v>142583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57856</v>
      </c>
      <c r="C12" s="17">
        <f t="shared" si="3"/>
        <v>81329</v>
      </c>
      <c r="D12" s="17">
        <f t="shared" si="3"/>
        <v>83607</v>
      </c>
      <c r="E12" s="17">
        <f t="shared" si="3"/>
        <v>49877</v>
      </c>
      <c r="F12" s="17">
        <f t="shared" si="3"/>
        <v>80874</v>
      </c>
      <c r="G12" s="17">
        <f t="shared" si="3"/>
        <v>149600</v>
      </c>
      <c r="H12" s="17">
        <f t="shared" si="3"/>
        <v>56744</v>
      </c>
      <c r="I12" s="17">
        <f t="shared" si="3"/>
        <v>7635</v>
      </c>
      <c r="J12" s="17">
        <f t="shared" si="3"/>
        <v>37704</v>
      </c>
      <c r="K12" s="11">
        <f aca="true" t="shared" si="4" ref="K12:K27">SUM(B12:J12)</f>
        <v>605226</v>
      </c>
    </row>
    <row r="13" spans="1:13" ht="17.25" customHeight="1">
      <c r="A13" s="14" t="s">
        <v>19</v>
      </c>
      <c r="B13" s="13">
        <v>27763</v>
      </c>
      <c r="C13" s="13">
        <v>41955</v>
      </c>
      <c r="D13" s="13">
        <v>43370</v>
      </c>
      <c r="E13" s="13">
        <v>25599</v>
      </c>
      <c r="F13" s="13">
        <v>38587</v>
      </c>
      <c r="G13" s="13">
        <v>65055</v>
      </c>
      <c r="H13" s="13">
        <v>24771</v>
      </c>
      <c r="I13" s="13">
        <v>4202</v>
      </c>
      <c r="J13" s="13">
        <v>19805</v>
      </c>
      <c r="K13" s="11">
        <f t="shared" si="4"/>
        <v>291107</v>
      </c>
      <c r="L13" s="52"/>
      <c r="M13" s="53"/>
    </row>
    <row r="14" spans="1:12" ht="17.25" customHeight="1">
      <c r="A14" s="14" t="s">
        <v>20</v>
      </c>
      <c r="B14" s="13">
        <v>28578</v>
      </c>
      <c r="C14" s="13">
        <v>37035</v>
      </c>
      <c r="D14" s="13">
        <v>38578</v>
      </c>
      <c r="E14" s="13">
        <v>22831</v>
      </c>
      <c r="F14" s="13">
        <v>40490</v>
      </c>
      <c r="G14" s="13">
        <v>81494</v>
      </c>
      <c r="H14" s="13">
        <v>29613</v>
      </c>
      <c r="I14" s="13">
        <v>3184</v>
      </c>
      <c r="J14" s="13">
        <v>17281</v>
      </c>
      <c r="K14" s="11">
        <f t="shared" si="4"/>
        <v>299084</v>
      </c>
      <c r="L14" s="52"/>
    </row>
    <row r="15" spans="1:11" ht="17.25" customHeight="1">
      <c r="A15" s="14" t="s">
        <v>21</v>
      </c>
      <c r="B15" s="13">
        <v>1515</v>
      </c>
      <c r="C15" s="13">
        <v>2339</v>
      </c>
      <c r="D15" s="13">
        <v>1659</v>
      </c>
      <c r="E15" s="13">
        <v>1447</v>
      </c>
      <c r="F15" s="13">
        <v>1797</v>
      </c>
      <c r="G15" s="13">
        <v>3051</v>
      </c>
      <c r="H15" s="13">
        <v>2360</v>
      </c>
      <c r="I15" s="13">
        <v>249</v>
      </c>
      <c r="J15" s="13">
        <v>618</v>
      </c>
      <c r="K15" s="11">
        <f t="shared" si="4"/>
        <v>15035</v>
      </c>
    </row>
    <row r="16" spans="1:11" ht="17.25" customHeight="1">
      <c r="A16" s="15" t="s">
        <v>92</v>
      </c>
      <c r="B16" s="13">
        <f>B17+B18+B19</f>
        <v>4900</v>
      </c>
      <c r="C16" s="13">
        <f aca="true" t="shared" si="5" ref="C16:J16">C17+C18+C19</f>
        <v>7019</v>
      </c>
      <c r="D16" s="13">
        <f t="shared" si="5"/>
        <v>6805</v>
      </c>
      <c r="E16" s="13">
        <f t="shared" si="5"/>
        <v>3971</v>
      </c>
      <c r="F16" s="13">
        <f t="shared" si="5"/>
        <v>7324</v>
      </c>
      <c r="G16" s="13">
        <f t="shared" si="5"/>
        <v>12863</v>
      </c>
      <c r="H16" s="13">
        <f t="shared" si="5"/>
        <v>4173</v>
      </c>
      <c r="I16" s="13">
        <f t="shared" si="5"/>
        <v>764</v>
      </c>
      <c r="J16" s="13">
        <f t="shared" si="5"/>
        <v>2981</v>
      </c>
      <c r="K16" s="11">
        <f t="shared" si="4"/>
        <v>50800</v>
      </c>
    </row>
    <row r="17" spans="1:11" ht="17.25" customHeight="1">
      <c r="A17" s="14" t="s">
        <v>93</v>
      </c>
      <c r="B17" s="13">
        <v>4869</v>
      </c>
      <c r="C17" s="13">
        <v>6962</v>
      </c>
      <c r="D17" s="13">
        <v>6758</v>
      </c>
      <c r="E17" s="13">
        <v>3949</v>
      </c>
      <c r="F17" s="13">
        <v>7288</v>
      </c>
      <c r="G17" s="13">
        <v>12752</v>
      </c>
      <c r="H17" s="13">
        <v>4133</v>
      </c>
      <c r="I17" s="13">
        <v>755</v>
      </c>
      <c r="J17" s="13">
        <v>2962</v>
      </c>
      <c r="K17" s="11">
        <f t="shared" si="4"/>
        <v>50428</v>
      </c>
    </row>
    <row r="18" spans="1:11" ht="17.25" customHeight="1">
      <c r="A18" s="14" t="s">
        <v>94</v>
      </c>
      <c r="B18" s="13">
        <v>28</v>
      </c>
      <c r="C18" s="13">
        <v>49</v>
      </c>
      <c r="D18" s="13">
        <v>44</v>
      </c>
      <c r="E18" s="13">
        <v>20</v>
      </c>
      <c r="F18" s="13">
        <v>32</v>
      </c>
      <c r="G18" s="13">
        <v>104</v>
      </c>
      <c r="H18" s="13">
        <v>37</v>
      </c>
      <c r="I18" s="13">
        <v>9</v>
      </c>
      <c r="J18" s="13">
        <v>18</v>
      </c>
      <c r="K18" s="11">
        <f t="shared" si="4"/>
        <v>341</v>
      </c>
    </row>
    <row r="19" spans="1:11" ht="17.25" customHeight="1">
      <c r="A19" s="14" t="s">
        <v>95</v>
      </c>
      <c r="B19" s="13">
        <v>3</v>
      </c>
      <c r="C19" s="13">
        <v>8</v>
      </c>
      <c r="D19" s="13">
        <v>3</v>
      </c>
      <c r="E19" s="13">
        <v>2</v>
      </c>
      <c r="F19" s="13">
        <v>4</v>
      </c>
      <c r="G19" s="13">
        <v>7</v>
      </c>
      <c r="H19" s="13">
        <v>3</v>
      </c>
      <c r="I19" s="13">
        <v>0</v>
      </c>
      <c r="J19" s="13">
        <v>1</v>
      </c>
      <c r="K19" s="11">
        <f t="shared" si="4"/>
        <v>31</v>
      </c>
    </row>
    <row r="20" spans="1:11" ht="17.25" customHeight="1">
      <c r="A20" s="16" t="s">
        <v>22</v>
      </c>
      <c r="B20" s="11">
        <f>+B21+B22+B23</f>
        <v>46647</v>
      </c>
      <c r="C20" s="11">
        <f aca="true" t="shared" si="6" ref="C20:J20">+C21+C22+C23</f>
        <v>55446</v>
      </c>
      <c r="D20" s="11">
        <f t="shared" si="6"/>
        <v>68012</v>
      </c>
      <c r="E20" s="11">
        <f t="shared" si="6"/>
        <v>33418</v>
      </c>
      <c r="F20" s="11">
        <f t="shared" si="6"/>
        <v>73935</v>
      </c>
      <c r="G20" s="11">
        <f t="shared" si="6"/>
        <v>143608</v>
      </c>
      <c r="H20" s="11">
        <f t="shared" si="6"/>
        <v>37566</v>
      </c>
      <c r="I20" s="11">
        <f t="shared" si="6"/>
        <v>7035</v>
      </c>
      <c r="J20" s="11">
        <f t="shared" si="6"/>
        <v>26747</v>
      </c>
      <c r="K20" s="11">
        <f t="shared" si="4"/>
        <v>492414</v>
      </c>
    </row>
    <row r="21" spans="1:12" ht="17.25" customHeight="1">
      <c r="A21" s="12" t="s">
        <v>23</v>
      </c>
      <c r="B21" s="13">
        <v>26188</v>
      </c>
      <c r="C21" s="13">
        <v>33917</v>
      </c>
      <c r="D21" s="13">
        <v>41549</v>
      </c>
      <c r="E21" s="13">
        <v>20214</v>
      </c>
      <c r="F21" s="13">
        <v>41164</v>
      </c>
      <c r="G21" s="13">
        <v>71361</v>
      </c>
      <c r="H21" s="13">
        <v>20723</v>
      </c>
      <c r="I21" s="13">
        <v>4602</v>
      </c>
      <c r="J21" s="13">
        <v>15977</v>
      </c>
      <c r="K21" s="11">
        <f t="shared" si="4"/>
        <v>275695</v>
      </c>
      <c r="L21" s="52"/>
    </row>
    <row r="22" spans="1:12" ht="17.25" customHeight="1">
      <c r="A22" s="12" t="s">
        <v>24</v>
      </c>
      <c r="B22" s="13">
        <v>19769</v>
      </c>
      <c r="C22" s="13">
        <v>20647</v>
      </c>
      <c r="D22" s="13">
        <v>25681</v>
      </c>
      <c r="E22" s="13">
        <v>12700</v>
      </c>
      <c r="F22" s="13">
        <v>31901</v>
      </c>
      <c r="G22" s="13">
        <v>70638</v>
      </c>
      <c r="H22" s="13">
        <v>16087</v>
      </c>
      <c r="I22" s="13">
        <v>2341</v>
      </c>
      <c r="J22" s="13">
        <v>10473</v>
      </c>
      <c r="K22" s="11">
        <f t="shared" si="4"/>
        <v>210237</v>
      </c>
      <c r="L22" s="52"/>
    </row>
    <row r="23" spans="1:11" ht="17.25" customHeight="1">
      <c r="A23" s="12" t="s">
        <v>25</v>
      </c>
      <c r="B23" s="13">
        <v>690</v>
      </c>
      <c r="C23" s="13">
        <v>882</v>
      </c>
      <c r="D23" s="13">
        <v>782</v>
      </c>
      <c r="E23" s="13">
        <v>504</v>
      </c>
      <c r="F23" s="13">
        <v>870</v>
      </c>
      <c r="G23" s="13">
        <v>1609</v>
      </c>
      <c r="H23" s="13">
        <v>756</v>
      </c>
      <c r="I23" s="13">
        <v>92</v>
      </c>
      <c r="J23" s="13">
        <v>297</v>
      </c>
      <c r="K23" s="11">
        <f t="shared" si="4"/>
        <v>6482</v>
      </c>
    </row>
    <row r="24" spans="1:11" ht="17.25" customHeight="1">
      <c r="A24" s="16" t="s">
        <v>26</v>
      </c>
      <c r="B24" s="13">
        <f>+B25+B26</f>
        <v>45528</v>
      </c>
      <c r="C24" s="13">
        <f aca="true" t="shared" si="7" ref="C24:J24">+C25+C26</f>
        <v>64677</v>
      </c>
      <c r="D24" s="13">
        <f t="shared" si="7"/>
        <v>71911</v>
      </c>
      <c r="E24" s="13">
        <f t="shared" si="7"/>
        <v>39605</v>
      </c>
      <c r="F24" s="13">
        <f t="shared" si="7"/>
        <v>57876</v>
      </c>
      <c r="G24" s="13">
        <f t="shared" si="7"/>
        <v>82812</v>
      </c>
      <c r="H24" s="13">
        <f t="shared" si="7"/>
        <v>31583</v>
      </c>
      <c r="I24" s="13">
        <f t="shared" si="7"/>
        <v>8456</v>
      </c>
      <c r="J24" s="13">
        <f t="shared" si="7"/>
        <v>33409</v>
      </c>
      <c r="K24" s="11">
        <f t="shared" si="4"/>
        <v>435857</v>
      </c>
    </row>
    <row r="25" spans="1:12" ht="17.25" customHeight="1">
      <c r="A25" s="12" t="s">
        <v>114</v>
      </c>
      <c r="B25" s="13">
        <v>24285</v>
      </c>
      <c r="C25" s="13">
        <v>36029</v>
      </c>
      <c r="D25" s="13">
        <v>42942</v>
      </c>
      <c r="E25" s="13">
        <v>23502</v>
      </c>
      <c r="F25" s="13">
        <v>31320</v>
      </c>
      <c r="G25" s="13">
        <v>42117</v>
      </c>
      <c r="H25" s="13">
        <v>16702</v>
      </c>
      <c r="I25" s="13">
        <v>5825</v>
      </c>
      <c r="J25" s="13">
        <v>18850</v>
      </c>
      <c r="K25" s="11">
        <f t="shared" si="4"/>
        <v>241572</v>
      </c>
      <c r="L25" s="52"/>
    </row>
    <row r="26" spans="1:12" ht="17.25" customHeight="1">
      <c r="A26" s="12" t="s">
        <v>115</v>
      </c>
      <c r="B26" s="13">
        <v>21243</v>
      </c>
      <c r="C26" s="13">
        <v>28648</v>
      </c>
      <c r="D26" s="13">
        <v>28969</v>
      </c>
      <c r="E26" s="13">
        <v>16103</v>
      </c>
      <c r="F26" s="13">
        <v>26556</v>
      </c>
      <c r="G26" s="13">
        <v>40695</v>
      </c>
      <c r="H26" s="13">
        <v>14881</v>
      </c>
      <c r="I26" s="13">
        <v>2631</v>
      </c>
      <c r="J26" s="13">
        <v>14559</v>
      </c>
      <c r="K26" s="11">
        <f t="shared" si="4"/>
        <v>194285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883</v>
      </c>
      <c r="I27" s="11">
        <v>0</v>
      </c>
      <c r="J27" s="11">
        <v>0</v>
      </c>
      <c r="K27" s="11">
        <f t="shared" si="4"/>
        <v>883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30781.01</v>
      </c>
      <c r="I35" s="19">
        <v>0</v>
      </c>
      <c r="J35" s="19">
        <v>0</v>
      </c>
      <c r="K35" s="23">
        <f>SUM(B35:J35)</f>
        <v>30781.01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507530.82999999996</v>
      </c>
      <c r="C47" s="22">
        <f aca="true" t="shared" si="12" ref="C47:H47">+C48+C57</f>
        <v>771480.23</v>
      </c>
      <c r="D47" s="22">
        <f t="shared" si="12"/>
        <v>940305.4800000001</v>
      </c>
      <c r="E47" s="22">
        <f t="shared" si="12"/>
        <v>455529.56</v>
      </c>
      <c r="F47" s="22">
        <f t="shared" si="12"/>
        <v>746291.41</v>
      </c>
      <c r="G47" s="22">
        <f t="shared" si="12"/>
        <v>1093761.11</v>
      </c>
      <c r="H47" s="22">
        <f t="shared" si="12"/>
        <v>485677.65</v>
      </c>
      <c r="I47" s="22">
        <f>+I48+I57</f>
        <v>138621.23</v>
      </c>
      <c r="J47" s="22">
        <f>+J48+J57</f>
        <v>356638.86</v>
      </c>
      <c r="K47" s="22">
        <f>SUM(B47:J47)</f>
        <v>5495836.360000001</v>
      </c>
    </row>
    <row r="48" spans="1:11" ht="17.25" customHeight="1">
      <c r="A48" s="16" t="s">
        <v>107</v>
      </c>
      <c r="B48" s="23">
        <f>SUM(B49:B56)</f>
        <v>488262.05</v>
      </c>
      <c r="C48" s="23">
        <f aca="true" t="shared" si="13" ref="C48:J48">SUM(C49:C56)</f>
        <v>746121.59</v>
      </c>
      <c r="D48" s="23">
        <f t="shared" si="13"/>
        <v>914168.1100000001</v>
      </c>
      <c r="E48" s="23">
        <f t="shared" si="13"/>
        <v>432577.43</v>
      </c>
      <c r="F48" s="23">
        <f t="shared" si="13"/>
        <v>722611.31</v>
      </c>
      <c r="G48" s="23">
        <f t="shared" si="13"/>
        <v>1063185.4100000001</v>
      </c>
      <c r="H48" s="23">
        <f t="shared" si="13"/>
        <v>465126.58</v>
      </c>
      <c r="I48" s="23">
        <f t="shared" si="13"/>
        <v>138621.23</v>
      </c>
      <c r="J48" s="23">
        <f t="shared" si="13"/>
        <v>342275.29</v>
      </c>
      <c r="K48" s="23">
        <f aca="true" t="shared" si="14" ref="K48:K57">SUM(B48:J48)</f>
        <v>5312949.000000001</v>
      </c>
    </row>
    <row r="49" spans="1:11" ht="17.25" customHeight="1">
      <c r="A49" s="34" t="s">
        <v>43</v>
      </c>
      <c r="B49" s="23">
        <f aca="true" t="shared" si="15" ref="B49:H49">ROUND(B30*B7,2)</f>
        <v>484984.3</v>
      </c>
      <c r="C49" s="23">
        <f t="shared" si="15"/>
        <v>739838.81</v>
      </c>
      <c r="D49" s="23">
        <f t="shared" si="15"/>
        <v>909044.04</v>
      </c>
      <c r="E49" s="23">
        <f t="shared" si="15"/>
        <v>429774.55</v>
      </c>
      <c r="F49" s="23">
        <f t="shared" si="15"/>
        <v>718443.4</v>
      </c>
      <c r="G49" s="23">
        <f t="shared" si="15"/>
        <v>1057367.04</v>
      </c>
      <c r="H49" s="23">
        <f t="shared" si="15"/>
        <v>431306.77</v>
      </c>
      <c r="I49" s="23">
        <f>ROUND(I30*I7,2)</f>
        <v>137555.51</v>
      </c>
      <c r="J49" s="23">
        <f>ROUND(J30*J7,2)</f>
        <v>340058.25</v>
      </c>
      <c r="K49" s="23">
        <f t="shared" si="14"/>
        <v>5248372.67</v>
      </c>
    </row>
    <row r="50" spans="1:11" ht="17.25" customHeight="1">
      <c r="A50" s="34" t="s">
        <v>44</v>
      </c>
      <c r="B50" s="19">
        <v>0</v>
      </c>
      <c r="C50" s="23">
        <f>ROUND(C31*C7,2)</f>
        <v>1644.49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1644.49</v>
      </c>
    </row>
    <row r="51" spans="1:11" ht="17.25" customHeight="1">
      <c r="A51" s="66" t="s">
        <v>103</v>
      </c>
      <c r="B51" s="67">
        <f aca="true" t="shared" si="16" ref="B51:H51">ROUND(B32*B7,2)</f>
        <v>-813.93</v>
      </c>
      <c r="C51" s="67">
        <f t="shared" si="16"/>
        <v>-1135.43</v>
      </c>
      <c r="D51" s="67">
        <f t="shared" si="16"/>
        <v>-1261.69</v>
      </c>
      <c r="E51" s="67">
        <f t="shared" si="16"/>
        <v>-642.52</v>
      </c>
      <c r="F51" s="67">
        <f t="shared" si="16"/>
        <v>-1113.61</v>
      </c>
      <c r="G51" s="67">
        <f t="shared" si="16"/>
        <v>-1611.71</v>
      </c>
      <c r="H51" s="67">
        <f t="shared" si="16"/>
        <v>-676.24</v>
      </c>
      <c r="I51" s="19">
        <v>0</v>
      </c>
      <c r="J51" s="19">
        <v>0</v>
      </c>
      <c r="K51" s="67">
        <f>SUM(B51:J51)</f>
        <v>-7255.13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30781.01</v>
      </c>
      <c r="I53" s="31">
        <f>+I35</f>
        <v>0</v>
      </c>
      <c r="J53" s="31">
        <f>+J35</f>
        <v>0</v>
      </c>
      <c r="K53" s="23">
        <f t="shared" si="14"/>
        <v>30781.01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-57624.4</v>
      </c>
      <c r="C61" s="35">
        <f t="shared" si="17"/>
        <v>-89408.79</v>
      </c>
      <c r="D61" s="35">
        <f t="shared" si="17"/>
        <v>-84717.33</v>
      </c>
      <c r="E61" s="35">
        <f t="shared" si="17"/>
        <v>-51935.2</v>
      </c>
      <c r="F61" s="35">
        <f t="shared" si="17"/>
        <v>-66723.53</v>
      </c>
      <c r="G61" s="35">
        <f t="shared" si="17"/>
        <v>-94639</v>
      </c>
      <c r="H61" s="35">
        <f t="shared" si="17"/>
        <v>-63024.2</v>
      </c>
      <c r="I61" s="35">
        <f t="shared" si="17"/>
        <v>-13215.77</v>
      </c>
      <c r="J61" s="35">
        <f t="shared" si="17"/>
        <v>-35568</v>
      </c>
      <c r="K61" s="35">
        <f>SUM(B61:J61)</f>
        <v>-556856.22</v>
      </c>
    </row>
    <row r="62" spans="1:11" ht="18.75" customHeight="1">
      <c r="A62" s="16" t="s">
        <v>74</v>
      </c>
      <c r="B62" s="35">
        <f aca="true" t="shared" si="18" ref="B62:J62">B63+B64+B65+B66+B67+B68</f>
        <v>-55624.4</v>
      </c>
      <c r="C62" s="35">
        <f t="shared" si="18"/>
        <v>-88350</v>
      </c>
      <c r="D62" s="35">
        <f t="shared" si="18"/>
        <v>-83607.6</v>
      </c>
      <c r="E62" s="35">
        <f t="shared" si="18"/>
        <v>-50935.2</v>
      </c>
      <c r="F62" s="35">
        <f t="shared" si="18"/>
        <v>-64330.2</v>
      </c>
      <c r="G62" s="35">
        <f t="shared" si="18"/>
        <v>-92632.6</v>
      </c>
      <c r="H62" s="35">
        <f t="shared" si="18"/>
        <v>-61024.2</v>
      </c>
      <c r="I62" s="35">
        <f t="shared" si="18"/>
        <v>-9743.2</v>
      </c>
      <c r="J62" s="35">
        <f t="shared" si="18"/>
        <v>-35568</v>
      </c>
      <c r="K62" s="35">
        <f aca="true" t="shared" si="19" ref="K62:K91">SUM(B62:J62)</f>
        <v>-541815.4</v>
      </c>
    </row>
    <row r="63" spans="1:11" ht="18.75" customHeight="1">
      <c r="A63" s="12" t="s">
        <v>75</v>
      </c>
      <c r="B63" s="35">
        <f>-ROUND(B9*$D$3,2)</f>
        <v>-55624.4</v>
      </c>
      <c r="C63" s="35">
        <f aca="true" t="shared" si="20" ref="C63:J63">-ROUND(C9*$D$3,2)</f>
        <v>-88350</v>
      </c>
      <c r="D63" s="35">
        <f t="shared" si="20"/>
        <v>-83607.6</v>
      </c>
      <c r="E63" s="35">
        <f t="shared" si="20"/>
        <v>-50935.2</v>
      </c>
      <c r="F63" s="35">
        <f t="shared" si="20"/>
        <v>-64330.2</v>
      </c>
      <c r="G63" s="35">
        <f t="shared" si="20"/>
        <v>-92632.6</v>
      </c>
      <c r="H63" s="35">
        <f t="shared" si="20"/>
        <v>-61024.2</v>
      </c>
      <c r="I63" s="35">
        <f t="shared" si="20"/>
        <v>-9743.2</v>
      </c>
      <c r="J63" s="35">
        <f t="shared" si="20"/>
        <v>-35568</v>
      </c>
      <c r="K63" s="35">
        <f t="shared" si="19"/>
        <v>-541815.4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104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-2000</v>
      </c>
      <c r="C69" s="67">
        <f>SUM(C70:C102)</f>
        <v>-1058.79</v>
      </c>
      <c r="D69" s="67">
        <f>SUM(D70:D102)</f>
        <v>-1109.73</v>
      </c>
      <c r="E69" s="67">
        <f aca="true" t="shared" si="21" ref="E69:J69">SUM(E70:E102)</f>
        <v>-1000</v>
      </c>
      <c r="F69" s="67">
        <f t="shared" si="21"/>
        <v>-2393.33</v>
      </c>
      <c r="G69" s="67">
        <f t="shared" si="21"/>
        <v>-2006.4</v>
      </c>
      <c r="H69" s="67">
        <f t="shared" si="21"/>
        <v>-2000</v>
      </c>
      <c r="I69" s="67">
        <f t="shared" si="21"/>
        <v>-3472.57</v>
      </c>
      <c r="J69" s="67">
        <f t="shared" si="21"/>
        <v>0</v>
      </c>
      <c r="K69" s="67">
        <f t="shared" si="19"/>
        <v>-15040.82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-2472.57</v>
      </c>
      <c r="J72" s="19">
        <v>0</v>
      </c>
      <c r="K72" s="67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7">
        <v>-2000</v>
      </c>
      <c r="C84" s="67">
        <v>-1000</v>
      </c>
      <c r="D84" s="19">
        <v>0</v>
      </c>
      <c r="E84" s="67">
        <v>-1000</v>
      </c>
      <c r="F84" s="67">
        <v>-2000</v>
      </c>
      <c r="G84" s="67">
        <v>-2000</v>
      </c>
      <c r="H84" s="67">
        <v>-2000</v>
      </c>
      <c r="I84" s="67">
        <v>-1000</v>
      </c>
      <c r="J84" s="19">
        <v>0</v>
      </c>
      <c r="K84" s="67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/>
      <c r="B100" s="19"/>
      <c r="C100" s="19"/>
      <c r="D100" s="19"/>
      <c r="E100" s="19"/>
      <c r="F100" s="19"/>
      <c r="G100" s="19"/>
      <c r="H100" s="19"/>
      <c r="I100" s="19"/>
      <c r="J100" s="19"/>
      <c r="K100" s="31"/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4"/>
    </row>
    <row r="106" spans="1:12" ht="18.75" customHeight="1">
      <c r="A106" s="16" t="s">
        <v>82</v>
      </c>
      <c r="B106" s="24">
        <f aca="true" t="shared" si="22" ref="B106:H106">+B107+B108</f>
        <v>449906.42999999993</v>
      </c>
      <c r="C106" s="24">
        <f t="shared" si="22"/>
        <v>682071.44</v>
      </c>
      <c r="D106" s="24">
        <f t="shared" si="22"/>
        <v>855588.1500000001</v>
      </c>
      <c r="E106" s="24">
        <f t="shared" si="22"/>
        <v>403594.36</v>
      </c>
      <c r="F106" s="24">
        <f t="shared" si="22"/>
        <v>679567.8800000001</v>
      </c>
      <c r="G106" s="24">
        <f t="shared" si="22"/>
        <v>999122.1100000001</v>
      </c>
      <c r="H106" s="24">
        <f t="shared" si="22"/>
        <v>422653.45</v>
      </c>
      <c r="I106" s="24">
        <f>+I107+I108</f>
        <v>125405.46</v>
      </c>
      <c r="J106" s="24">
        <f>+J107+J108</f>
        <v>321070.86</v>
      </c>
      <c r="K106" s="48">
        <f>SUM(B106:J106)</f>
        <v>4938980.140000001</v>
      </c>
      <c r="L106" s="54"/>
    </row>
    <row r="107" spans="1:12" ht="18" customHeight="1">
      <c r="A107" s="16" t="s">
        <v>81</v>
      </c>
      <c r="B107" s="24">
        <f aca="true" t="shared" si="23" ref="B107:J107">+B48+B62+B69+B103</f>
        <v>430637.64999999997</v>
      </c>
      <c r="C107" s="24">
        <f t="shared" si="23"/>
        <v>656712.7999999999</v>
      </c>
      <c r="D107" s="24">
        <f t="shared" si="23"/>
        <v>829450.7800000001</v>
      </c>
      <c r="E107" s="24">
        <f t="shared" si="23"/>
        <v>380642.23</v>
      </c>
      <c r="F107" s="24">
        <f t="shared" si="23"/>
        <v>655887.7800000001</v>
      </c>
      <c r="G107" s="24">
        <f t="shared" si="23"/>
        <v>968546.4100000001</v>
      </c>
      <c r="H107" s="24">
        <f t="shared" si="23"/>
        <v>402102.38</v>
      </c>
      <c r="I107" s="24">
        <f t="shared" si="23"/>
        <v>125405.46</v>
      </c>
      <c r="J107" s="24">
        <f t="shared" si="23"/>
        <v>306707.29</v>
      </c>
      <c r="K107" s="48">
        <f>SUM(B107:J107)</f>
        <v>4756092.78</v>
      </c>
      <c r="L107" s="54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8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7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4938980.130000001</v>
      </c>
      <c r="L114" s="54"/>
    </row>
    <row r="115" spans="1:11" ht="18.75" customHeight="1">
      <c r="A115" s="26" t="s">
        <v>70</v>
      </c>
      <c r="B115" s="27">
        <v>51726.06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51726.06</v>
      </c>
    </row>
    <row r="116" spans="1:11" ht="18.75" customHeight="1">
      <c r="A116" s="26" t="s">
        <v>71</v>
      </c>
      <c r="B116" s="27">
        <v>398180.36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5" ref="K116:K133">SUM(B116:J116)</f>
        <v>398180.36</v>
      </c>
    </row>
    <row r="117" spans="1:11" ht="18.75" customHeight="1">
      <c r="A117" s="26" t="s">
        <v>72</v>
      </c>
      <c r="B117" s="40">
        <v>0</v>
      </c>
      <c r="C117" s="27">
        <f>+C106</f>
        <v>682071.44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682071.44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855588.1500000001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855588.1500000001</v>
      </c>
    </row>
    <row r="119" spans="1:11" ht="18.75" customHeight="1">
      <c r="A119" s="26" t="s">
        <v>117</v>
      </c>
      <c r="B119" s="40">
        <v>0</v>
      </c>
      <c r="C119" s="40">
        <v>0</v>
      </c>
      <c r="D119" s="40">
        <v>0</v>
      </c>
      <c r="E119" s="27">
        <v>363234.93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363234.93</v>
      </c>
    </row>
    <row r="120" spans="1:11" ht="18.75" customHeight="1">
      <c r="A120" s="26" t="s">
        <v>118</v>
      </c>
      <c r="B120" s="40">
        <v>0</v>
      </c>
      <c r="C120" s="40">
        <v>0</v>
      </c>
      <c r="D120" s="40">
        <v>0</v>
      </c>
      <c r="E120" s="27">
        <v>40359.43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40359.43</v>
      </c>
    </row>
    <row r="121" spans="1:11" ht="18.75" customHeight="1">
      <c r="A121" s="68" t="s">
        <v>119</v>
      </c>
      <c r="B121" s="40">
        <v>0</v>
      </c>
      <c r="C121" s="40">
        <v>0</v>
      </c>
      <c r="D121" s="40">
        <v>0</v>
      </c>
      <c r="E121" s="40">
        <v>0</v>
      </c>
      <c r="F121" s="27">
        <v>129231.96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129231.96</v>
      </c>
    </row>
    <row r="122" spans="1:11" ht="18.75" customHeight="1">
      <c r="A122" s="68" t="s">
        <v>120</v>
      </c>
      <c r="B122" s="40">
        <v>0</v>
      </c>
      <c r="C122" s="40">
        <v>0</v>
      </c>
      <c r="D122" s="40">
        <v>0</v>
      </c>
      <c r="E122" s="40">
        <v>0</v>
      </c>
      <c r="F122" s="27">
        <v>239556.04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239556.04</v>
      </c>
    </row>
    <row r="123" spans="1:11" ht="18.75" customHeight="1">
      <c r="A123" s="68" t="s">
        <v>121</v>
      </c>
      <c r="B123" s="40">
        <v>0</v>
      </c>
      <c r="C123" s="40">
        <v>0</v>
      </c>
      <c r="D123" s="40">
        <v>0</v>
      </c>
      <c r="E123" s="40">
        <v>0</v>
      </c>
      <c r="F123" s="27">
        <v>40750.88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5"/>
        <v>40750.88</v>
      </c>
    </row>
    <row r="124" spans="1:11" ht="18.75" customHeight="1">
      <c r="A124" s="68" t="s">
        <v>122</v>
      </c>
      <c r="B124" s="70">
        <v>0</v>
      </c>
      <c r="C124" s="70">
        <v>0</v>
      </c>
      <c r="D124" s="70">
        <v>0</v>
      </c>
      <c r="E124" s="70">
        <v>0</v>
      </c>
      <c r="F124" s="71">
        <v>270029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5"/>
        <v>270029</v>
      </c>
    </row>
    <row r="125" spans="1:11" ht="18.75" customHeight="1">
      <c r="A125" s="68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294828.98</v>
      </c>
      <c r="H125" s="40">
        <v>0</v>
      </c>
      <c r="I125" s="40">
        <v>0</v>
      </c>
      <c r="J125" s="40">
        <v>0</v>
      </c>
      <c r="K125" s="41">
        <f t="shared" si="25"/>
        <v>294828.98</v>
      </c>
    </row>
    <row r="126" spans="1:11" ht="18.75" customHeight="1">
      <c r="A126" s="68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29208.26</v>
      </c>
      <c r="H126" s="40">
        <v>0</v>
      </c>
      <c r="I126" s="40">
        <v>0</v>
      </c>
      <c r="J126" s="40">
        <v>0</v>
      </c>
      <c r="K126" s="41">
        <f t="shared" si="25"/>
        <v>29208.26</v>
      </c>
    </row>
    <row r="127" spans="1:11" ht="18.75" customHeight="1">
      <c r="A127" s="68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144404.14</v>
      </c>
      <c r="H127" s="40">
        <v>0</v>
      </c>
      <c r="I127" s="40">
        <v>0</v>
      </c>
      <c r="J127" s="40">
        <v>0</v>
      </c>
      <c r="K127" s="41">
        <f t="shared" si="25"/>
        <v>144404.14</v>
      </c>
    </row>
    <row r="128" spans="1:11" ht="18.75" customHeight="1">
      <c r="A128" s="68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136286.03</v>
      </c>
      <c r="H128" s="40">
        <v>0</v>
      </c>
      <c r="I128" s="40">
        <v>0</v>
      </c>
      <c r="J128" s="40">
        <v>0</v>
      </c>
      <c r="K128" s="41">
        <f t="shared" si="25"/>
        <v>136286.03</v>
      </c>
    </row>
    <row r="129" spans="1:11" ht="18.75" customHeight="1">
      <c r="A129" s="68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394394.7</v>
      </c>
      <c r="H129" s="40">
        <v>0</v>
      </c>
      <c r="I129" s="40">
        <v>0</v>
      </c>
      <c r="J129" s="40">
        <v>0</v>
      </c>
      <c r="K129" s="41">
        <f t="shared" si="25"/>
        <v>394394.7</v>
      </c>
    </row>
    <row r="130" spans="1:11" ht="18.75" customHeight="1">
      <c r="A130" s="68" t="s">
        <v>128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146455.47</v>
      </c>
      <c r="I130" s="40">
        <v>0</v>
      </c>
      <c r="J130" s="40">
        <v>0</v>
      </c>
      <c r="K130" s="41">
        <f t="shared" si="25"/>
        <v>146455.47</v>
      </c>
    </row>
    <row r="131" spans="1:11" ht="18.75" customHeight="1">
      <c r="A131" s="68" t="s">
        <v>129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276197.98</v>
      </c>
      <c r="I131" s="40">
        <v>0</v>
      </c>
      <c r="J131" s="40">
        <v>0</v>
      </c>
      <c r="K131" s="41">
        <f t="shared" si="25"/>
        <v>276197.98</v>
      </c>
    </row>
    <row r="132" spans="1:11" ht="18.75" customHeight="1">
      <c r="A132" s="68" t="s">
        <v>130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125405.46</v>
      </c>
      <c r="J132" s="40">
        <v>0</v>
      </c>
      <c r="K132" s="41">
        <f t="shared" si="25"/>
        <v>125405.46</v>
      </c>
    </row>
    <row r="133" spans="1:11" ht="18.75" customHeight="1">
      <c r="A133" s="69" t="s">
        <v>131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321070.86</v>
      </c>
      <c r="K133" s="44">
        <f t="shared" si="25"/>
        <v>321070.86</v>
      </c>
    </row>
    <row r="134" spans="1:11" ht="18.75" customHeight="1">
      <c r="A134" s="76"/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39"/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2017-09-29T12:03:41Z</dcterms:modified>
  <cp:category/>
  <cp:version/>
  <cp:contentType/>
  <cp:contentStatus/>
</cp:coreProperties>
</file>