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<sst xmlns="http://schemas.openxmlformats.org/spreadsheetml/2006/main" count="135" uniqueCount="135">
  <si>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</si>
  <si>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</si>
  <si>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</si>
  <si>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</si>
  <si>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</si>
  <si>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</si>
  <si>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</si>
  <si>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</si>
  <si>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</si>
  <si>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</si>
  <si>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</si>
  <si>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</si>
  <si>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</si>
  <si>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</si>
  <si>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</si>
  <si>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</si>
  <si>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</si>
  <si>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</si>
  <si>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</si>
  <si>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</si>
  <si>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</si>
  <si>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</si>
  <si>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</si>
  <si>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</si>
  <si>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</si>
  <si>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</si>
  <si>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</si>
  <si>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</si>
  <si>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</si>
  <si>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</si>
  <si>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</si>
  <si>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</si>
  <si>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</si>
  <si>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</si>
  <si>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</si>
  <si>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</si>
  <si>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</si>
  <si>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</si>
  <si>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</si>
  <si>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</si>
  <si>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</si>
  <si>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</si>
  <si>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</si>
  <si>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</si>
  <si>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</si>
  <si>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</si>
  <si>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</si>
  <si>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</si>
  <si>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</si>
  <si>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</si>
  <si>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</si>
  <si>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</si>
  <si>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</si>
  <si>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</si>
  <si>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</si>
  <si>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</si>
  <si>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</si>
  <si>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</si>
  <si>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</si>
  <si>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</si>
  <si>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</si>
  <si>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</si>
  <si>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</si>
  <si>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</si>
  <si>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</si>
  <si>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</si>
  <si>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</si>
  <si>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</si>
  <si>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</si>
  <si>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</si>
  <si>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</si>
  <si>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</si>
  <si>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</si>
  <si>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</si>
  <si>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</si>
  <si>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</si>
  <si>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</si>
  <si>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</si>
  <si>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</si>
  <si>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</si>
  <si>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</si>
  <si>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</si>
  <si>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</si>
  <si>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</si>
  <si>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</si>
  <si>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</si>
  <si>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</si>
  <si>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</si>
  <si>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</si>
  <si>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</si>
  <si>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</si>
  <si>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</si>
  <si>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</si>
  <si>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</si>
  <si>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</si>
  <si>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</si>
  <si>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</si>
  <si>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</si>
  <si>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</si>
  <si>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</si>
  <si>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</si>
  <si>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</si>
  <si>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</si>
  <si>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</si>
  <si>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</si>
  <si>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</si>
  <si>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</si>
  <si>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</si>
  <si>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</si>
  <si>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</si>
  <si>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</si>
  <si>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</si>
  <si>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</si>
  <si>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</si>
  <si>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</si>
  <si>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</si>
  <si>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</si>
  <si>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</si>
  <si>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</si>
  <si>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</si>
  <si>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</si>
  <si>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</si>
  <si>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</si>
  <si>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</si>
  <si>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</si>
  <si>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</si>
  <si>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</si>
  <si>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</si>
  <si>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</si>
  <si>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</si>
  <si>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</si>
  <si>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</si>
  <si>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</si>
  <si>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</si>
  <si>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23/09/17 - VENCIMENTO 29/09/17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</si>
</sst>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331945</v>
      </c>
      <c r="C7" s="9">
        <f t="shared" si="0"/>
        <v>432173</v>
      </c>
      <c r="D7" s="9">
        <f t="shared" si="0"/>
        <v>480462</v>
      </c>
      <c r="E7" s="9">
        <f t="shared" si="0"/>
        <v>271398</v>
      </c>
      <c r="F7" s="9">
        <f t="shared" si="0"/>
        <v>409139</v>
      </c>
      <c r="G7" s="9">
        <f t="shared" si="0"/>
        <v>672757</v>
      </c>
      <c r="H7" s="9">
        <f t="shared" si="0"/>
        <v>267887</v>
      </c>
      <c r="I7" s="9">
        <f t="shared" si="0"/>
        <v>62676</v>
      </c>
      <c r="J7" s="9">
        <f t="shared" si="0"/>
        <v>193729</v>
      </c>
      <c r="K7" s="9">
        <f t="shared" si="0"/>
        <v>3122166</v>
      </c>
      <c r="L7" s="52"/>
    </row>
    <row r="8" spans="1:11" ht="17.25" customHeight="1">
      <c r="A8" s="10" t="s">
        <v>96</v>
      </c>
      <c r="B8" s="11">
        <f>B9+B12+B16</f>
        <v>155915</v>
      </c>
      <c r="C8" s="11">
        <f aca="true" t="shared" si="1" ref="C8:J8">C9+C12+C16</f>
        <v>213296</v>
      </c>
      <c r="D8" s="11">
        <f t="shared" si="1"/>
        <v>223555</v>
      </c>
      <c r="E8" s="11">
        <f t="shared" si="1"/>
        <v>133842</v>
      </c>
      <c r="F8" s="11">
        <f t="shared" si="1"/>
        <v>189159</v>
      </c>
      <c r="G8" s="11">
        <f t="shared" si="1"/>
        <v>311875</v>
      </c>
      <c r="H8" s="11">
        <f t="shared" si="1"/>
        <v>141479</v>
      </c>
      <c r="I8" s="11">
        <f t="shared" si="1"/>
        <v>27862</v>
      </c>
      <c r="J8" s="11">
        <f t="shared" si="1"/>
        <v>89148</v>
      </c>
      <c r="K8" s="11">
        <f>SUM(B8:J8)</f>
        <v>1486131</v>
      </c>
    </row>
    <row r="9" spans="1:11" ht="17.25" customHeight="1">
      <c r="A9" s="15" t="s">
        <v>16</v>
      </c>
      <c r="B9" s="13">
        <f>+B10+B11</f>
        <v>25453</v>
      </c>
      <c r="C9" s="13">
        <f aca="true" t="shared" si="2" ref="C9:J9">+C10+C11</f>
        <v>37412</v>
      </c>
      <c r="D9" s="13">
        <f t="shared" si="2"/>
        <v>35382</v>
      </c>
      <c r="E9" s="13">
        <f t="shared" si="2"/>
        <v>22747</v>
      </c>
      <c r="F9" s="13">
        <f t="shared" si="2"/>
        <v>24589</v>
      </c>
      <c r="G9" s="13">
        <f t="shared" si="2"/>
        <v>31366</v>
      </c>
      <c r="H9" s="13">
        <f t="shared" si="2"/>
        <v>25768</v>
      </c>
      <c r="I9" s="13">
        <f t="shared" si="2"/>
        <v>5586</v>
      </c>
      <c r="J9" s="13">
        <f t="shared" si="2"/>
        <v>13073</v>
      </c>
      <c r="K9" s="11">
        <f>SUM(B9:J9)</f>
        <v>221376</v>
      </c>
    </row>
    <row r="10" spans="1:11" ht="17.25" customHeight="1">
      <c r="A10" s="29" t="s">
        <v>17</v>
      </c>
      <c r="B10" s="13">
        <v>25453</v>
      </c>
      <c r="C10" s="13">
        <v>37412</v>
      </c>
      <c r="D10" s="13">
        <v>35382</v>
      </c>
      <c r="E10" s="13">
        <v>22747</v>
      </c>
      <c r="F10" s="13">
        <v>24589</v>
      </c>
      <c r="G10" s="13">
        <v>31366</v>
      </c>
      <c r="H10" s="13">
        <v>25768</v>
      </c>
      <c r="I10" s="13">
        <v>5586</v>
      </c>
      <c r="J10" s="13">
        <v>13073</v>
      </c>
      <c r="K10" s="11">
        <f>SUM(B10:J10)</f>
        <v>221376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121268</v>
      </c>
      <c r="C12" s="17">
        <f t="shared" si="3"/>
        <v>163025</v>
      </c>
      <c r="D12" s="17">
        <f t="shared" si="3"/>
        <v>175182</v>
      </c>
      <c r="E12" s="17">
        <f t="shared" si="3"/>
        <v>103607</v>
      </c>
      <c r="F12" s="17">
        <f t="shared" si="3"/>
        <v>151046</v>
      </c>
      <c r="G12" s="17">
        <f t="shared" si="3"/>
        <v>258438</v>
      </c>
      <c r="H12" s="17">
        <f t="shared" si="3"/>
        <v>108036</v>
      </c>
      <c r="I12" s="17">
        <f t="shared" si="3"/>
        <v>20379</v>
      </c>
      <c r="J12" s="17">
        <f t="shared" si="3"/>
        <v>70774</v>
      </c>
      <c r="K12" s="11">
        <f aca="true" t="shared" si="4" ref="K12:K27">SUM(B12:J12)</f>
        <v>1171755</v>
      </c>
    </row>
    <row r="13" spans="1:13" ht="17.25" customHeight="1">
      <c r="A13" s="14" t="s">
        <v>19</v>
      </c>
      <c r="B13" s="13">
        <v>60884</v>
      </c>
      <c r="C13" s="13">
        <v>87180</v>
      </c>
      <c r="D13" s="13">
        <v>94896</v>
      </c>
      <c r="E13" s="13">
        <v>55131</v>
      </c>
      <c r="F13" s="13">
        <v>76590</v>
      </c>
      <c r="G13" s="13">
        <v>120725</v>
      </c>
      <c r="H13" s="13">
        <v>49594</v>
      </c>
      <c r="I13" s="13">
        <v>11741</v>
      </c>
      <c r="J13" s="13">
        <v>38386</v>
      </c>
      <c r="K13" s="11">
        <f t="shared" si="4"/>
        <v>595127</v>
      </c>
      <c r="L13" s="52"/>
      <c r="M13" s="53"/>
    </row>
    <row r="14" spans="1:12" ht="17.25" customHeight="1">
      <c r="A14" s="14" t="s">
        <v>20</v>
      </c>
      <c r="B14" s="13">
        <v>56715</v>
      </c>
      <c r="C14" s="13">
        <v>70150</v>
      </c>
      <c r="D14" s="13">
        <v>76073</v>
      </c>
      <c r="E14" s="13">
        <v>45037</v>
      </c>
      <c r="F14" s="13">
        <v>70598</v>
      </c>
      <c r="G14" s="13">
        <v>132103</v>
      </c>
      <c r="H14" s="13">
        <v>53061</v>
      </c>
      <c r="I14" s="13">
        <v>7830</v>
      </c>
      <c r="J14" s="13">
        <v>31003</v>
      </c>
      <c r="K14" s="11">
        <f t="shared" si="4"/>
        <v>542570</v>
      </c>
      <c r="L14" s="52"/>
    </row>
    <row r="15" spans="1:11" ht="17.25" customHeight="1">
      <c r="A15" s="14" t="s">
        <v>21</v>
      </c>
      <c r="B15" s="13">
        <v>3669</v>
      </c>
      <c r="C15" s="13">
        <v>5695</v>
      </c>
      <c r="D15" s="13">
        <v>4213</v>
      </c>
      <c r="E15" s="13">
        <v>3439</v>
      </c>
      <c r="F15" s="13">
        <v>3858</v>
      </c>
      <c r="G15" s="13">
        <v>5610</v>
      </c>
      <c r="H15" s="13">
        <v>5381</v>
      </c>
      <c r="I15" s="13">
        <v>808</v>
      </c>
      <c r="J15" s="13">
        <v>1385</v>
      </c>
      <c r="K15" s="11">
        <f t="shared" si="4"/>
        <v>34058</v>
      </c>
    </row>
    <row r="16" spans="1:11" ht="17.25" customHeight="1">
      <c r="A16" s="15" t="s">
        <v>92</v>
      </c>
      <c r="B16" s="13">
        <f>B17+B18+B19</f>
        <v>9194</v>
      </c>
      <c r="C16" s="13">
        <f aca="true" t="shared" si="5" ref="C16:J16">C17+C18+C19</f>
        <v>12859</v>
      </c>
      <c r="D16" s="13">
        <f t="shared" si="5"/>
        <v>12991</v>
      </c>
      <c r="E16" s="13">
        <f t="shared" si="5"/>
        <v>7488</v>
      </c>
      <c r="F16" s="13">
        <f t="shared" si="5"/>
        <v>13524</v>
      </c>
      <c r="G16" s="13">
        <f t="shared" si="5"/>
        <v>22071</v>
      </c>
      <c r="H16" s="13">
        <f t="shared" si="5"/>
        <v>7675</v>
      </c>
      <c r="I16" s="13">
        <f t="shared" si="5"/>
        <v>1897</v>
      </c>
      <c r="J16" s="13">
        <f t="shared" si="5"/>
        <v>5301</v>
      </c>
      <c r="K16" s="11">
        <f t="shared" si="4"/>
        <v>93000</v>
      </c>
    </row>
    <row r="17" spans="1:11" ht="17.25" customHeight="1">
      <c r="A17" s="14" t="s">
        <v>93</v>
      </c>
      <c r="B17" s="13">
        <v>9129</v>
      </c>
      <c r="C17" s="13">
        <v>12777</v>
      </c>
      <c r="D17" s="13">
        <v>12908</v>
      </c>
      <c r="E17" s="13">
        <v>7427</v>
      </c>
      <c r="F17" s="13">
        <v>13436</v>
      </c>
      <c r="G17" s="13">
        <v>21907</v>
      </c>
      <c r="H17" s="13">
        <v>7605</v>
      </c>
      <c r="I17" s="13">
        <v>1885</v>
      </c>
      <c r="J17" s="13">
        <v>5267</v>
      </c>
      <c r="K17" s="11">
        <f t="shared" si="4"/>
        <v>92341</v>
      </c>
    </row>
    <row r="18" spans="1:11" ht="17.25" customHeight="1">
      <c r="A18" s="14" t="s">
        <v>94</v>
      </c>
      <c r="B18" s="13">
        <v>58</v>
      </c>
      <c r="C18" s="13">
        <v>63</v>
      </c>
      <c r="D18" s="13">
        <v>72</v>
      </c>
      <c r="E18" s="13">
        <v>55</v>
      </c>
      <c r="F18" s="13">
        <v>80</v>
      </c>
      <c r="G18" s="13">
        <v>154</v>
      </c>
      <c r="H18" s="13">
        <v>57</v>
      </c>
      <c r="I18" s="13">
        <v>11</v>
      </c>
      <c r="J18" s="13">
        <v>31</v>
      </c>
      <c r="K18" s="11">
        <f t="shared" si="4"/>
        <v>581</v>
      </c>
    </row>
    <row r="19" spans="1:11" ht="17.25" customHeight="1">
      <c r="A19" s="14" t="s">
        <v>95</v>
      </c>
      <c r="B19" s="13">
        <v>7</v>
      </c>
      <c r="C19" s="13">
        <v>19</v>
      </c>
      <c r="D19" s="13">
        <v>11</v>
      </c>
      <c r="E19" s="13">
        <v>6</v>
      </c>
      <c r="F19" s="13">
        <v>8</v>
      </c>
      <c r="G19" s="13">
        <v>10</v>
      </c>
      <c r="H19" s="13">
        <v>13</v>
      </c>
      <c r="I19" s="13">
        <v>1</v>
      </c>
      <c r="J19" s="13">
        <v>3</v>
      </c>
      <c r="K19" s="11">
        <f t="shared" si="4"/>
        <v>78</v>
      </c>
    </row>
    <row r="20" spans="1:11" ht="17.25" customHeight="1">
      <c r="A20" s="16" t="s">
        <v>22</v>
      </c>
      <c r="B20" s="11">
        <f>+B21+B22+B23</f>
        <v>91197</v>
      </c>
      <c r="C20" s="11">
        <f aca="true" t="shared" si="6" ref="C20:J20">+C21+C22+C23</f>
        <v>104063</v>
      </c>
      <c r="D20" s="11">
        <f t="shared" si="6"/>
        <v>129619</v>
      </c>
      <c r="E20" s="11">
        <f t="shared" si="6"/>
        <v>67602</v>
      </c>
      <c r="F20" s="11">
        <f t="shared" si="6"/>
        <v>125008</v>
      </c>
      <c r="G20" s="11">
        <f t="shared" si="6"/>
        <v>231078</v>
      </c>
      <c r="H20" s="11">
        <f t="shared" si="6"/>
        <v>67500</v>
      </c>
      <c r="I20" s="11">
        <f t="shared" si="6"/>
        <v>16894</v>
      </c>
      <c r="J20" s="11">
        <f t="shared" si="6"/>
        <v>48714</v>
      </c>
      <c r="K20" s="11">
        <f t="shared" si="4"/>
        <v>881675</v>
      </c>
    </row>
    <row r="21" spans="1:12" ht="17.25" customHeight="1">
      <c r="A21" s="12" t="s">
        <v>23</v>
      </c>
      <c r="B21" s="13">
        <v>49541</v>
      </c>
      <c r="C21" s="13">
        <v>61633</v>
      </c>
      <c r="D21" s="13">
        <v>76786</v>
      </c>
      <c r="E21" s="13">
        <v>39766</v>
      </c>
      <c r="F21" s="13">
        <v>68723</v>
      </c>
      <c r="G21" s="13">
        <v>113481</v>
      </c>
      <c r="H21" s="13">
        <v>35729</v>
      </c>
      <c r="I21" s="13">
        <v>10613</v>
      </c>
      <c r="J21" s="13">
        <v>28176</v>
      </c>
      <c r="K21" s="11">
        <f t="shared" si="4"/>
        <v>484448</v>
      </c>
      <c r="L21" s="52"/>
    </row>
    <row r="22" spans="1:12" ht="17.25" customHeight="1">
      <c r="A22" s="12" t="s">
        <v>24</v>
      </c>
      <c r="B22" s="13">
        <v>39869</v>
      </c>
      <c r="C22" s="13">
        <v>40326</v>
      </c>
      <c r="D22" s="13">
        <v>50795</v>
      </c>
      <c r="E22" s="13">
        <v>26647</v>
      </c>
      <c r="F22" s="13">
        <v>54436</v>
      </c>
      <c r="G22" s="13">
        <v>114473</v>
      </c>
      <c r="H22" s="13">
        <v>30084</v>
      </c>
      <c r="I22" s="13">
        <v>5914</v>
      </c>
      <c r="J22" s="13">
        <v>19873</v>
      </c>
      <c r="K22" s="11">
        <f t="shared" si="4"/>
        <v>382417</v>
      </c>
      <c r="L22" s="52"/>
    </row>
    <row r="23" spans="1:11" ht="17.25" customHeight="1">
      <c r="A23" s="12" t="s">
        <v>25</v>
      </c>
      <c r="B23" s="13">
        <v>1787</v>
      </c>
      <c r="C23" s="13">
        <v>2104</v>
      </c>
      <c r="D23" s="13">
        <v>2038</v>
      </c>
      <c r="E23" s="13">
        <v>1189</v>
      </c>
      <c r="F23" s="13">
        <v>1849</v>
      </c>
      <c r="G23" s="13">
        <v>3124</v>
      </c>
      <c r="H23" s="13">
        <v>1687</v>
      </c>
      <c r="I23" s="13">
        <v>367</v>
      </c>
      <c r="J23" s="13">
        <v>665</v>
      </c>
      <c r="K23" s="11">
        <f t="shared" si="4"/>
        <v>14810</v>
      </c>
    </row>
    <row r="24" spans="1:11" ht="17.25" customHeight="1">
      <c r="A24" s="16" t="s">
        <v>26</v>
      </c>
      <c r="B24" s="13">
        <f>+B25+B26</f>
        <v>84833</v>
      </c>
      <c r="C24" s="13">
        <f aca="true" t="shared" si="7" ref="C24:J24">+C25+C26</f>
        <v>114814</v>
      </c>
      <c r="D24" s="13">
        <f t="shared" si="7"/>
        <v>127288</v>
      </c>
      <c r="E24" s="13">
        <f t="shared" si="7"/>
        <v>69954</v>
      </c>
      <c r="F24" s="13">
        <f t="shared" si="7"/>
        <v>94972</v>
      </c>
      <c r="G24" s="13">
        <f t="shared" si="7"/>
        <v>129804</v>
      </c>
      <c r="H24" s="13">
        <f t="shared" si="7"/>
        <v>55944</v>
      </c>
      <c r="I24" s="13">
        <f t="shared" si="7"/>
        <v>17920</v>
      </c>
      <c r="J24" s="13">
        <f t="shared" si="7"/>
        <v>55867</v>
      </c>
      <c r="K24" s="11">
        <f t="shared" si="4"/>
        <v>751396</v>
      </c>
    </row>
    <row r="25" spans="1:12" ht="17.25" customHeight="1">
      <c r="A25" s="12" t="s">
        <v>114</v>
      </c>
      <c r="B25" s="13">
        <v>40439</v>
      </c>
      <c r="C25" s="13">
        <v>57961</v>
      </c>
      <c r="D25" s="13">
        <v>68038</v>
      </c>
      <c r="E25" s="13">
        <v>38630</v>
      </c>
      <c r="F25" s="13">
        <v>46887</v>
      </c>
      <c r="G25" s="13">
        <v>60991</v>
      </c>
      <c r="H25" s="13">
        <v>27825</v>
      </c>
      <c r="I25" s="13">
        <v>10972</v>
      </c>
      <c r="J25" s="13">
        <v>28987</v>
      </c>
      <c r="K25" s="11">
        <f t="shared" si="4"/>
        <v>380730</v>
      </c>
      <c r="L25" s="52"/>
    </row>
    <row r="26" spans="1:12" ht="17.25" customHeight="1">
      <c r="A26" s="12" t="s">
        <v>115</v>
      </c>
      <c r="B26" s="13">
        <v>44394</v>
      </c>
      <c r="C26" s="13">
        <v>56853</v>
      </c>
      <c r="D26" s="13">
        <v>59250</v>
      </c>
      <c r="E26" s="13">
        <v>31324</v>
      </c>
      <c r="F26" s="13">
        <v>48085</v>
      </c>
      <c r="G26" s="13">
        <v>68813</v>
      </c>
      <c r="H26" s="13">
        <v>28119</v>
      </c>
      <c r="I26" s="13">
        <v>6948</v>
      </c>
      <c r="J26" s="13">
        <v>26880</v>
      </c>
      <c r="K26" s="11">
        <f t="shared" si="4"/>
        <v>370666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2964</v>
      </c>
      <c r="I27" s="11">
        <v>0</v>
      </c>
      <c r="J27" s="11">
        <v>0</v>
      </c>
      <c r="K27" s="11">
        <f t="shared" si="4"/>
        <v>2964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24675.56</v>
      </c>
      <c r="I35" s="19">
        <v>0</v>
      </c>
      <c r="J35" s="19">
        <v>0</v>
      </c>
      <c r="K35" s="23">
        <f>SUM(B35:J35)</f>
        <v>24675.56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971163.0100000001</v>
      </c>
      <c r="C47" s="22">
        <f aca="true" t="shared" si="12" ref="C47:H47">+C48+C57</f>
        <v>1411923.74</v>
      </c>
      <c r="D47" s="22">
        <f t="shared" si="12"/>
        <v>1760985.1800000002</v>
      </c>
      <c r="E47" s="22">
        <f t="shared" si="12"/>
        <v>856663.6</v>
      </c>
      <c r="F47" s="22">
        <f t="shared" si="12"/>
        <v>1267629.9500000002</v>
      </c>
      <c r="G47" s="22">
        <f t="shared" si="12"/>
        <v>1756698.09</v>
      </c>
      <c r="H47" s="22">
        <f t="shared" si="12"/>
        <v>833663.06</v>
      </c>
      <c r="I47" s="22">
        <f>+I48+I57</f>
        <v>326968.37999999995</v>
      </c>
      <c r="J47" s="22">
        <f>+J48+J57</f>
        <v>614389.5599999999</v>
      </c>
      <c r="K47" s="22">
        <f>SUM(B47:J47)</f>
        <v>9800084.570000002</v>
      </c>
    </row>
    <row r="48" spans="1:11" ht="17.25" customHeight="1">
      <c r="A48" s="16" t="s">
        <v>107</v>
      </c>
      <c r="B48" s="23">
        <f>SUM(B49:B56)</f>
        <v>951894.2300000001</v>
      </c>
      <c r="C48" s="23">
        <f aca="true" t="shared" si="13" ref="C48:J48">SUM(C49:C56)</f>
        <v>1386565.1</v>
      </c>
      <c r="D48" s="23">
        <f t="shared" si="13"/>
        <v>1734847.81</v>
      </c>
      <c r="E48" s="23">
        <f t="shared" si="13"/>
        <v>833711.47</v>
      </c>
      <c r="F48" s="23">
        <f t="shared" si="13"/>
        <v>1243949.85</v>
      </c>
      <c r="G48" s="23">
        <f t="shared" si="13"/>
        <v>1726122.3900000001</v>
      </c>
      <c r="H48" s="23">
        <f t="shared" si="13"/>
        <v>813111.9900000001</v>
      </c>
      <c r="I48" s="23">
        <f t="shared" si="13"/>
        <v>326968.37999999995</v>
      </c>
      <c r="J48" s="23">
        <f t="shared" si="13"/>
        <v>600025.99</v>
      </c>
      <c r="K48" s="23">
        <f aca="true" t="shared" si="14" ref="K48:K57">SUM(B48:J48)</f>
        <v>9617197.210000003</v>
      </c>
    </row>
    <row r="49" spans="1:11" ht="17.25" customHeight="1">
      <c r="A49" s="34" t="s">
        <v>43</v>
      </c>
      <c r="B49" s="23">
        <f aca="true" t="shared" si="15" ref="B49:H49">ROUND(B30*B7,2)</f>
        <v>949395.89</v>
      </c>
      <c r="C49" s="23">
        <f t="shared" si="15"/>
        <v>1379841.95</v>
      </c>
      <c r="D49" s="23">
        <f t="shared" si="15"/>
        <v>1730864.36</v>
      </c>
      <c r="E49" s="23">
        <f t="shared" si="15"/>
        <v>831509.19</v>
      </c>
      <c r="F49" s="23">
        <f t="shared" si="15"/>
        <v>1240591.28</v>
      </c>
      <c r="G49" s="23">
        <f t="shared" si="15"/>
        <v>1721316.06</v>
      </c>
      <c r="H49" s="23">
        <f t="shared" si="15"/>
        <v>785953.67</v>
      </c>
      <c r="I49" s="23">
        <f>ROUND(I30*I7,2)</f>
        <v>325902.66</v>
      </c>
      <c r="J49" s="23">
        <f>ROUND(J30*J7,2)</f>
        <v>597808.95</v>
      </c>
      <c r="K49" s="23">
        <f t="shared" si="14"/>
        <v>9563184.01</v>
      </c>
    </row>
    <row r="50" spans="1:11" ht="17.25" customHeight="1">
      <c r="A50" s="34" t="s">
        <v>44</v>
      </c>
      <c r="B50" s="19">
        <v>0</v>
      </c>
      <c r="C50" s="23">
        <f>ROUND(C31*C7,2)</f>
        <v>3067.08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3067.08</v>
      </c>
    </row>
    <row r="51" spans="1:11" ht="17.25" customHeight="1">
      <c r="A51" s="66" t="s">
        <v>103</v>
      </c>
      <c r="B51" s="67">
        <f aca="true" t="shared" si="16" ref="B51:H51">ROUND(B32*B7,2)</f>
        <v>-1593.34</v>
      </c>
      <c r="C51" s="67">
        <f t="shared" si="16"/>
        <v>-2117.65</v>
      </c>
      <c r="D51" s="67">
        <f t="shared" si="16"/>
        <v>-2402.31</v>
      </c>
      <c r="E51" s="67">
        <f t="shared" si="16"/>
        <v>-1243.12</v>
      </c>
      <c r="F51" s="67">
        <f t="shared" si="16"/>
        <v>-1922.95</v>
      </c>
      <c r="G51" s="67">
        <f t="shared" si="16"/>
        <v>-2623.75</v>
      </c>
      <c r="H51" s="67">
        <f t="shared" si="16"/>
        <v>-1232.28</v>
      </c>
      <c r="I51" s="19">
        <v>0</v>
      </c>
      <c r="J51" s="19">
        <v>0</v>
      </c>
      <c r="K51" s="67">
        <f>SUM(B51:J51)</f>
        <v>-13135.4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24675.56</v>
      </c>
      <c r="I53" s="31">
        <f>+I35</f>
        <v>0</v>
      </c>
      <c r="J53" s="31">
        <f>+J35</f>
        <v>0</v>
      </c>
      <c r="K53" s="23">
        <f t="shared" si="14"/>
        <v>24675.56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-98721.4</v>
      </c>
      <c r="C61" s="35">
        <f t="shared" si="17"/>
        <v>-143224.39</v>
      </c>
      <c r="D61" s="35">
        <f t="shared" si="17"/>
        <v>-135561.33000000002</v>
      </c>
      <c r="E61" s="35">
        <f t="shared" si="17"/>
        <v>-87438.6</v>
      </c>
      <c r="F61" s="35">
        <f t="shared" si="17"/>
        <v>-95831.53</v>
      </c>
      <c r="G61" s="35">
        <f t="shared" si="17"/>
        <v>-121197.2</v>
      </c>
      <c r="H61" s="35">
        <f t="shared" si="17"/>
        <v>-99918.4</v>
      </c>
      <c r="I61" s="35">
        <f t="shared" si="17"/>
        <v>-24699.37</v>
      </c>
      <c r="J61" s="35">
        <f t="shared" si="17"/>
        <v>-49677.4</v>
      </c>
      <c r="K61" s="35">
        <f>SUM(B61:J61)</f>
        <v>-856269.62</v>
      </c>
    </row>
    <row r="62" spans="1:11" ht="18.75" customHeight="1">
      <c r="A62" s="16" t="s">
        <v>74</v>
      </c>
      <c r="B62" s="35">
        <f aca="true" t="shared" si="18" ref="B62:J62">B63+B64+B65+B66+B67+B68</f>
        <v>-96721.4</v>
      </c>
      <c r="C62" s="35">
        <f t="shared" si="18"/>
        <v>-142165.6</v>
      </c>
      <c r="D62" s="35">
        <f t="shared" si="18"/>
        <v>-134451.6</v>
      </c>
      <c r="E62" s="35">
        <f t="shared" si="18"/>
        <v>-86438.6</v>
      </c>
      <c r="F62" s="35">
        <f t="shared" si="18"/>
        <v>-93438.2</v>
      </c>
      <c r="G62" s="35">
        <f t="shared" si="18"/>
        <v>-119190.8</v>
      </c>
      <c r="H62" s="35">
        <f t="shared" si="18"/>
        <v>-97918.4</v>
      </c>
      <c r="I62" s="35">
        <f t="shared" si="18"/>
        <v>-21226.8</v>
      </c>
      <c r="J62" s="35">
        <f t="shared" si="18"/>
        <v>-49677.4</v>
      </c>
      <c r="K62" s="35">
        <f aca="true" t="shared" si="19" ref="K62:K91">SUM(B62:J62)</f>
        <v>-841228.8</v>
      </c>
    </row>
    <row r="63" spans="1:11" ht="18.75" customHeight="1">
      <c r="A63" s="12" t="s">
        <v>75</v>
      </c>
      <c r="B63" s="35">
        <f>-ROUND(B9*$D$3,2)</f>
        <v>-96721.4</v>
      </c>
      <c r="C63" s="35">
        <f aca="true" t="shared" si="20" ref="C63:J63">-ROUND(C9*$D$3,2)</f>
        <v>-142165.6</v>
      </c>
      <c r="D63" s="35">
        <f t="shared" si="20"/>
        <v>-134451.6</v>
      </c>
      <c r="E63" s="35">
        <f t="shared" si="20"/>
        <v>-86438.6</v>
      </c>
      <c r="F63" s="35">
        <f t="shared" si="20"/>
        <v>-93438.2</v>
      </c>
      <c r="G63" s="35">
        <f t="shared" si="20"/>
        <v>-119190.8</v>
      </c>
      <c r="H63" s="35">
        <f t="shared" si="20"/>
        <v>-97918.4</v>
      </c>
      <c r="I63" s="35">
        <f t="shared" si="20"/>
        <v>-21226.8</v>
      </c>
      <c r="J63" s="35">
        <f t="shared" si="20"/>
        <v>-49677.4</v>
      </c>
      <c r="K63" s="35">
        <f t="shared" si="19"/>
        <v>-841228.8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104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-2000</v>
      </c>
      <c r="C69" s="67">
        <f>SUM(C70:C102)</f>
        <v>-1058.79</v>
      </c>
      <c r="D69" s="67">
        <f>SUM(D70:D102)</f>
        <v>-1109.73</v>
      </c>
      <c r="E69" s="67">
        <f aca="true" t="shared" si="21" ref="E69:J69">SUM(E70:E102)</f>
        <v>-1000</v>
      </c>
      <c r="F69" s="67">
        <f t="shared" si="21"/>
        <v>-2393.33</v>
      </c>
      <c r="G69" s="67">
        <f t="shared" si="21"/>
        <v>-2006.4</v>
      </c>
      <c r="H69" s="67">
        <f t="shared" si="21"/>
        <v>-2000</v>
      </c>
      <c r="I69" s="67">
        <f t="shared" si="21"/>
        <v>-3472.57</v>
      </c>
      <c r="J69" s="19">
        <v>0</v>
      </c>
      <c r="K69" s="67">
        <f t="shared" si="19"/>
        <v>-15040.82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35">
        <v>-2000</v>
      </c>
      <c r="C84" s="35">
        <v>-1000</v>
      </c>
      <c r="D84" s="19">
        <v>0</v>
      </c>
      <c r="E84" s="35">
        <v>-1000</v>
      </c>
      <c r="F84" s="35">
        <v>-2000</v>
      </c>
      <c r="G84" s="35">
        <v>-2000</v>
      </c>
      <c r="H84" s="35">
        <v>-2000</v>
      </c>
      <c r="I84" s="35">
        <v>-1000</v>
      </c>
      <c r="J84" s="19">
        <v>0</v>
      </c>
      <c r="K84" s="67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/>
      <c r="B100" s="19"/>
      <c r="C100" s="19"/>
      <c r="D100" s="19"/>
      <c r="E100" s="19"/>
      <c r="F100" s="19"/>
      <c r="G100" s="19"/>
      <c r="H100" s="19"/>
      <c r="I100" s="19"/>
      <c r="J100" s="19"/>
      <c r="K100" s="31"/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872441.6100000001</v>
      </c>
      <c r="C106" s="24">
        <f t="shared" si="22"/>
        <v>1268699.3499999999</v>
      </c>
      <c r="D106" s="24">
        <f t="shared" si="22"/>
        <v>1625423.85</v>
      </c>
      <c r="E106" s="24">
        <f t="shared" si="22"/>
        <v>769225</v>
      </c>
      <c r="F106" s="24">
        <f t="shared" si="22"/>
        <v>1171798.4200000002</v>
      </c>
      <c r="G106" s="24">
        <f t="shared" si="22"/>
        <v>1635500.8900000001</v>
      </c>
      <c r="H106" s="24">
        <f t="shared" si="22"/>
        <v>733744.66</v>
      </c>
      <c r="I106" s="24">
        <f>+I107+I108</f>
        <v>302269.00999999995</v>
      </c>
      <c r="J106" s="24">
        <f>+J107+J108</f>
        <v>564712.1599999999</v>
      </c>
      <c r="K106" s="48">
        <f>SUM(B106:J106)</f>
        <v>8943814.950000001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853172.8300000001</v>
      </c>
      <c r="C107" s="24">
        <f t="shared" si="23"/>
        <v>1243340.71</v>
      </c>
      <c r="D107" s="24">
        <f t="shared" si="23"/>
        <v>1599286.48</v>
      </c>
      <c r="E107" s="24">
        <f t="shared" si="23"/>
        <v>746272.87</v>
      </c>
      <c r="F107" s="24">
        <f t="shared" si="23"/>
        <v>1148118.32</v>
      </c>
      <c r="G107" s="24">
        <f t="shared" si="23"/>
        <v>1604925.1900000002</v>
      </c>
      <c r="H107" s="24">
        <f t="shared" si="23"/>
        <v>713193.5900000001</v>
      </c>
      <c r="I107" s="24">
        <f t="shared" si="23"/>
        <v>302269.00999999995</v>
      </c>
      <c r="J107" s="24">
        <f t="shared" si="23"/>
        <v>550348.59</v>
      </c>
      <c r="K107" s="48">
        <f>SUM(B107:J107)</f>
        <v>8760927.59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8943814.98</v>
      </c>
      <c r="L114" s="54"/>
    </row>
    <row r="115" spans="1:11" ht="18.75" customHeight="1">
      <c r="A115" s="26" t="s">
        <v>70</v>
      </c>
      <c r="B115" s="27">
        <v>111882.55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111882.55</v>
      </c>
    </row>
    <row r="116" spans="1:11" ht="18.75" customHeight="1">
      <c r="A116" s="26" t="s">
        <v>71</v>
      </c>
      <c r="B116" s="27">
        <v>760559.07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760559.07</v>
      </c>
    </row>
    <row r="117" spans="1:11" ht="18.75" customHeight="1">
      <c r="A117" s="26" t="s">
        <v>72</v>
      </c>
      <c r="B117" s="40">
        <v>0</v>
      </c>
      <c r="C117" s="27">
        <f>+C106</f>
        <v>1268699.3499999999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1268699.3499999999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1625423.85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1625423.85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692302.5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692302.5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76922.5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76922.5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223543.33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223543.33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412328.96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412328.96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63245.82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63245.82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472680.31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472680.31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500989.2</v>
      </c>
      <c r="H125" s="40">
        <v>0</v>
      </c>
      <c r="I125" s="40">
        <v>0</v>
      </c>
      <c r="J125" s="40">
        <v>0</v>
      </c>
      <c r="K125" s="41">
        <f t="shared" si="25"/>
        <v>500989.2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41938.9</v>
      </c>
      <c r="H126" s="40">
        <v>0</v>
      </c>
      <c r="I126" s="40">
        <v>0</v>
      </c>
      <c r="J126" s="40">
        <v>0</v>
      </c>
      <c r="K126" s="41">
        <f t="shared" si="25"/>
        <v>41938.9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242249.55</v>
      </c>
      <c r="H127" s="40">
        <v>0</v>
      </c>
      <c r="I127" s="40">
        <v>0</v>
      </c>
      <c r="J127" s="40">
        <v>0</v>
      </c>
      <c r="K127" s="41">
        <f t="shared" si="25"/>
        <v>242249.55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203535.82</v>
      </c>
      <c r="H128" s="40">
        <v>0</v>
      </c>
      <c r="I128" s="40">
        <v>0</v>
      </c>
      <c r="J128" s="40">
        <v>0</v>
      </c>
      <c r="K128" s="41">
        <f t="shared" si="25"/>
        <v>203535.82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646787.43</v>
      </c>
      <c r="H129" s="40">
        <v>0</v>
      </c>
      <c r="I129" s="40">
        <v>0</v>
      </c>
      <c r="J129" s="40">
        <v>0</v>
      </c>
      <c r="K129" s="41">
        <f t="shared" si="25"/>
        <v>646787.43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253750.83</v>
      </c>
      <c r="I130" s="40">
        <v>0</v>
      </c>
      <c r="J130" s="40">
        <v>0</v>
      </c>
      <c r="K130" s="41">
        <f t="shared" si="25"/>
        <v>253750.83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479993.84</v>
      </c>
      <c r="I131" s="40">
        <v>0</v>
      </c>
      <c r="J131" s="40">
        <v>0</v>
      </c>
      <c r="K131" s="41">
        <f t="shared" si="25"/>
        <v>479993.84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302269.01</v>
      </c>
      <c r="J132" s="40">
        <v>0</v>
      </c>
      <c r="K132" s="41">
        <f t="shared" si="25"/>
        <v>302269.01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564712.16</v>
      </c>
      <c r="K133" s="44">
        <f t="shared" si="25"/>
        <v>564712.16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2017-09-28T19:59:42Z</dcterms:modified>
  <cp:category/>
  <cp:version/>
  <cp:contentType/>
  <cp:contentStatus/>
</cp:coreProperties>
</file>