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<sst xmlns="http://schemas.openxmlformats.org/spreadsheetml/2006/main" count="138" uniqueCount="138">
  <si>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</si>
  <si>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</si>
  <si>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</si>
  <si>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</si>
  <si>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</si>
  <si>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</si>
  <si>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</si>
  <si>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</si>
  <si>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</si>
  <si>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</si>
  <si>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</si>
  <si>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</si>
  <si>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</si>
  <si>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</si>
  <si>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</si>
  <si>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</si>
  <si>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</si>
  <si>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</si>
  <si>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</si>
  <si>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</si>
  <si>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</si>
  <si>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</si>
  <si>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</si>
  <si>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</si>
  <si>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</si>
  <si>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</si>
  <si>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</si>
  <si>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</si>
  <si>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</si>
  <si>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</si>
  <si>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</si>
  <si>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</si>
  <si>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</si>
  <si>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</si>
  <si>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</si>
  <si>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</si>
  <si>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</si>
  <si>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</si>
  <si>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</si>
  <si>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</si>
  <si>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</si>
  <si>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</si>
  <si>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</si>
  <si>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</si>
  <si>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</si>
  <si>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</si>
  <si>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</si>
  <si>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</si>
  <si>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</si>
  <si>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</si>
  <si>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</si>
  <si>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</si>
  <si>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</si>
  <si>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</si>
  <si>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</si>
  <si>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</si>
  <si>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</si>
  <si>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</si>
  <si>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</si>
  <si>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</si>
  <si>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</si>
  <si>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</si>
  <si>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</si>
  <si>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</si>
  <si>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</si>
  <si>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</si>
  <si>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</si>
  <si>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</si>
  <si>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</si>
  <si>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</si>
  <si>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</si>
  <si>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</si>
  <si>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</si>
  <si>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</si>
  <si>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</si>
  <si>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</si>
  <si>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</si>
  <si>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</si>
  <si>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</si>
  <si>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</si>
  <si>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</si>
  <si>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</si>
  <si>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</si>
  <si>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</si>
  <si>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</si>
  <si>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</si>
  <si>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</si>
  <si>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</si>
  <si>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</si>
  <si>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</si>
  <si>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</si>
  <si>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</si>
  <si>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</si>
  <si>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</si>
  <si>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</si>
  <si>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</si>
  <si>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</si>
  <si>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</si>
  <si>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</si>
  <si>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</si>
  <si>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</si>
  <si>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</si>
  <si>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</si>
  <si>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</si>
  <si>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</si>
  <si>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</si>
  <si>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</si>
  <si>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</si>
  <si>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</si>
  <si>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</si>
  <si>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</si>
  <si>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</si>
  <si>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</si>
  <si>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</si>
  <si>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</si>
  <si>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</si>
  <si>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</si>
  <si>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</si>
  <si>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</si>
  <si>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</si>
  <si>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</si>
  <si>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</si>
  <si>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</si>
  <si>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</si>
  <si>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</si>
  <si>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</si>
  <si>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</si>
  <si>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</si>
  <si>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</si>
  <si>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</si>
  <si>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</si>
  <si>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</si>
  <si>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</si>
  <si>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6.2.17. Descumprimento de Entrega Certidão Negativa de Tributos</t>
  </si>
  <si>
    <t>OPERAÇÃO 21/09/17 - VENCIMENTO 28/09/17</t>
  </si>
  <si>
    <t>6.2.31. Ajuste de Remuneração Previsto Contratualmente ¹</t>
  </si>
  <si>
    <t>Nota:</t>
  </si>
  <si>
    <t>¹ Ajuste de remuneração previsto contratualmente, período de 25/07/17 a 24/08/17, parcela 15/16.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</si>
</sst>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90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4" t="s">
        <v>89</v>
      </c>
      <c r="J5" s="84" t="s">
        <v>88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613729</v>
      </c>
      <c r="C7" s="9">
        <f t="shared" si="0"/>
        <v>797603</v>
      </c>
      <c r="D7" s="9">
        <f t="shared" si="0"/>
        <v>817076</v>
      </c>
      <c r="E7" s="9">
        <f t="shared" si="0"/>
        <v>548805</v>
      </c>
      <c r="F7" s="9">
        <f t="shared" si="0"/>
        <v>746286</v>
      </c>
      <c r="G7" s="9">
        <f t="shared" si="0"/>
        <v>1242145</v>
      </c>
      <c r="H7" s="9">
        <f t="shared" si="0"/>
        <v>577359</v>
      </c>
      <c r="I7" s="9">
        <f t="shared" si="0"/>
        <v>124929</v>
      </c>
      <c r="J7" s="9">
        <f t="shared" si="0"/>
        <v>330796</v>
      </c>
      <c r="K7" s="9">
        <f t="shared" si="0"/>
        <v>5798728</v>
      </c>
      <c r="L7" s="52"/>
    </row>
    <row r="8" spans="1:11" ht="17.25" customHeight="1">
      <c r="A8" s="10" t="s">
        <v>96</v>
      </c>
      <c r="B8" s="11">
        <f>B9+B12+B16</f>
        <v>283918</v>
      </c>
      <c r="C8" s="11">
        <f aca="true" t="shared" si="1" ref="C8:J8">C9+C12+C16</f>
        <v>379222</v>
      </c>
      <c r="D8" s="11">
        <f t="shared" si="1"/>
        <v>362360</v>
      </c>
      <c r="E8" s="11">
        <f t="shared" si="1"/>
        <v>261355</v>
      </c>
      <c r="F8" s="11">
        <f t="shared" si="1"/>
        <v>341514</v>
      </c>
      <c r="G8" s="11">
        <f t="shared" si="1"/>
        <v>571528</v>
      </c>
      <c r="H8" s="11">
        <f t="shared" si="1"/>
        <v>293879</v>
      </c>
      <c r="I8" s="11">
        <f t="shared" si="1"/>
        <v>54321</v>
      </c>
      <c r="J8" s="11">
        <f t="shared" si="1"/>
        <v>144776</v>
      </c>
      <c r="K8" s="11">
        <f>SUM(B8:J8)</f>
        <v>2692873</v>
      </c>
    </row>
    <row r="9" spans="1:11" ht="17.25" customHeight="1">
      <c r="A9" s="15" t="s">
        <v>16</v>
      </c>
      <c r="B9" s="13">
        <f>+B10+B11</f>
        <v>33925</v>
      </c>
      <c r="C9" s="13">
        <f aca="true" t="shared" si="2" ref="C9:J9">+C10+C11</f>
        <v>47615</v>
      </c>
      <c r="D9" s="13">
        <f t="shared" si="2"/>
        <v>41183</v>
      </c>
      <c r="E9" s="13">
        <f t="shared" si="2"/>
        <v>31738</v>
      </c>
      <c r="F9" s="13">
        <f t="shared" si="2"/>
        <v>35105</v>
      </c>
      <c r="G9" s="13">
        <f t="shared" si="2"/>
        <v>45902</v>
      </c>
      <c r="H9" s="13">
        <f t="shared" si="2"/>
        <v>43058</v>
      </c>
      <c r="I9" s="13">
        <f t="shared" si="2"/>
        <v>7618</v>
      </c>
      <c r="J9" s="13">
        <f t="shared" si="2"/>
        <v>15090</v>
      </c>
      <c r="K9" s="11">
        <f>SUM(B9:J9)</f>
        <v>301234</v>
      </c>
    </row>
    <row r="10" spans="1:11" ht="17.25" customHeight="1">
      <c r="A10" s="29" t="s">
        <v>17</v>
      </c>
      <c r="B10" s="13">
        <v>33925</v>
      </c>
      <c r="C10" s="13">
        <v>47615</v>
      </c>
      <c r="D10" s="13">
        <v>41183</v>
      </c>
      <c r="E10" s="13">
        <v>31738</v>
      </c>
      <c r="F10" s="13">
        <v>35105</v>
      </c>
      <c r="G10" s="13">
        <v>45902</v>
      </c>
      <c r="H10" s="13">
        <v>43058</v>
      </c>
      <c r="I10" s="13">
        <v>7618</v>
      </c>
      <c r="J10" s="13">
        <v>15090</v>
      </c>
      <c r="K10" s="11">
        <f>SUM(B10:J10)</f>
        <v>301234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234701</v>
      </c>
      <c r="C12" s="17">
        <f t="shared" si="3"/>
        <v>310456</v>
      </c>
      <c r="D12" s="17">
        <f t="shared" si="3"/>
        <v>301468</v>
      </c>
      <c r="E12" s="17">
        <f t="shared" si="3"/>
        <v>215979</v>
      </c>
      <c r="F12" s="17">
        <f t="shared" si="3"/>
        <v>284759</v>
      </c>
      <c r="G12" s="17">
        <f t="shared" si="3"/>
        <v>488651</v>
      </c>
      <c r="H12" s="17">
        <f t="shared" si="3"/>
        <v>235387</v>
      </c>
      <c r="I12" s="17">
        <f t="shared" si="3"/>
        <v>43497</v>
      </c>
      <c r="J12" s="17">
        <f t="shared" si="3"/>
        <v>121517</v>
      </c>
      <c r="K12" s="11">
        <f aca="true" t="shared" si="4" ref="K12:K27">SUM(B12:J12)</f>
        <v>2236415</v>
      </c>
    </row>
    <row r="13" spans="1:13" ht="17.25" customHeight="1">
      <c r="A13" s="14" t="s">
        <v>19</v>
      </c>
      <c r="B13" s="13">
        <v>111748</v>
      </c>
      <c r="C13" s="13">
        <v>156280</v>
      </c>
      <c r="D13" s="13">
        <v>157073</v>
      </c>
      <c r="E13" s="13">
        <v>108862</v>
      </c>
      <c r="F13" s="13">
        <v>142401</v>
      </c>
      <c r="G13" s="13">
        <v>228899</v>
      </c>
      <c r="H13" s="13">
        <v>105740</v>
      </c>
      <c r="I13" s="13">
        <v>23741</v>
      </c>
      <c r="J13" s="13">
        <v>63036</v>
      </c>
      <c r="K13" s="11">
        <f t="shared" si="4"/>
        <v>1097780</v>
      </c>
      <c r="L13" s="52"/>
      <c r="M13" s="53"/>
    </row>
    <row r="14" spans="1:12" ht="17.25" customHeight="1">
      <c r="A14" s="14" t="s">
        <v>20</v>
      </c>
      <c r="B14" s="13">
        <v>112325</v>
      </c>
      <c r="C14" s="13">
        <v>136742</v>
      </c>
      <c r="D14" s="13">
        <v>132980</v>
      </c>
      <c r="E14" s="13">
        <v>96574</v>
      </c>
      <c r="F14" s="13">
        <v>131140</v>
      </c>
      <c r="G14" s="13">
        <v>242130</v>
      </c>
      <c r="H14" s="13">
        <v>109976</v>
      </c>
      <c r="I14" s="13">
        <v>16930</v>
      </c>
      <c r="J14" s="13">
        <v>54693</v>
      </c>
      <c r="K14" s="11">
        <f t="shared" si="4"/>
        <v>1033490</v>
      </c>
      <c r="L14" s="52"/>
    </row>
    <row r="15" spans="1:11" ht="17.25" customHeight="1">
      <c r="A15" s="14" t="s">
        <v>21</v>
      </c>
      <c r="B15" s="13">
        <v>10628</v>
      </c>
      <c r="C15" s="13">
        <v>17434</v>
      </c>
      <c r="D15" s="13">
        <v>11415</v>
      </c>
      <c r="E15" s="13">
        <v>10543</v>
      </c>
      <c r="F15" s="13">
        <v>11218</v>
      </c>
      <c r="G15" s="13">
        <v>17622</v>
      </c>
      <c r="H15" s="13">
        <v>19671</v>
      </c>
      <c r="I15" s="13">
        <v>2826</v>
      </c>
      <c r="J15" s="13">
        <v>3788</v>
      </c>
      <c r="K15" s="11">
        <f t="shared" si="4"/>
        <v>105145</v>
      </c>
    </row>
    <row r="16" spans="1:11" ht="17.25" customHeight="1">
      <c r="A16" s="15" t="s">
        <v>92</v>
      </c>
      <c r="B16" s="13">
        <f>B17+B18+B19</f>
        <v>15292</v>
      </c>
      <c r="C16" s="13">
        <f aca="true" t="shared" si="5" ref="C16:J16">C17+C18+C19</f>
        <v>21151</v>
      </c>
      <c r="D16" s="13">
        <f t="shared" si="5"/>
        <v>19709</v>
      </c>
      <c r="E16" s="13">
        <f t="shared" si="5"/>
        <v>13638</v>
      </c>
      <c r="F16" s="13">
        <f t="shared" si="5"/>
        <v>21650</v>
      </c>
      <c r="G16" s="13">
        <f t="shared" si="5"/>
        <v>36975</v>
      </c>
      <c r="H16" s="13">
        <f t="shared" si="5"/>
        <v>15434</v>
      </c>
      <c r="I16" s="13">
        <f t="shared" si="5"/>
        <v>3206</v>
      </c>
      <c r="J16" s="13">
        <f t="shared" si="5"/>
        <v>8169</v>
      </c>
      <c r="K16" s="11">
        <f t="shared" si="4"/>
        <v>155224</v>
      </c>
    </row>
    <row r="17" spans="1:11" ht="17.25" customHeight="1">
      <c r="A17" s="14" t="s">
        <v>93</v>
      </c>
      <c r="B17" s="13">
        <v>15176</v>
      </c>
      <c r="C17" s="13">
        <v>20987</v>
      </c>
      <c r="D17" s="13">
        <v>19573</v>
      </c>
      <c r="E17" s="13">
        <v>13524</v>
      </c>
      <c r="F17" s="13">
        <v>21495</v>
      </c>
      <c r="G17" s="13">
        <v>36676</v>
      </c>
      <c r="H17" s="13">
        <v>15300</v>
      </c>
      <c r="I17" s="13">
        <v>3185</v>
      </c>
      <c r="J17" s="13">
        <v>8112</v>
      </c>
      <c r="K17" s="11">
        <f t="shared" si="4"/>
        <v>154028</v>
      </c>
    </row>
    <row r="18" spans="1:11" ht="17.25" customHeight="1">
      <c r="A18" s="14" t="s">
        <v>94</v>
      </c>
      <c r="B18" s="13">
        <v>103</v>
      </c>
      <c r="C18" s="13">
        <v>128</v>
      </c>
      <c r="D18" s="13">
        <v>118</v>
      </c>
      <c r="E18" s="13">
        <v>101</v>
      </c>
      <c r="F18" s="13">
        <v>146</v>
      </c>
      <c r="G18" s="13">
        <v>283</v>
      </c>
      <c r="H18" s="13">
        <v>122</v>
      </c>
      <c r="I18" s="13">
        <v>21</v>
      </c>
      <c r="J18" s="13">
        <v>52</v>
      </c>
      <c r="K18" s="11">
        <f t="shared" si="4"/>
        <v>1074</v>
      </c>
    </row>
    <row r="19" spans="1:11" ht="17.25" customHeight="1">
      <c r="A19" s="14" t="s">
        <v>95</v>
      </c>
      <c r="B19" s="13">
        <v>13</v>
      </c>
      <c r="C19" s="13">
        <v>36</v>
      </c>
      <c r="D19" s="13">
        <v>18</v>
      </c>
      <c r="E19" s="13">
        <v>13</v>
      </c>
      <c r="F19" s="13">
        <v>9</v>
      </c>
      <c r="G19" s="13">
        <v>16</v>
      </c>
      <c r="H19" s="13">
        <v>12</v>
      </c>
      <c r="I19" s="13">
        <v>0</v>
      </c>
      <c r="J19" s="13">
        <v>5</v>
      </c>
      <c r="K19" s="11">
        <f t="shared" si="4"/>
        <v>122</v>
      </c>
    </row>
    <row r="20" spans="1:11" ht="17.25" customHeight="1">
      <c r="A20" s="16" t="s">
        <v>22</v>
      </c>
      <c r="B20" s="11">
        <f>+B21+B22+B23</f>
        <v>167415</v>
      </c>
      <c r="C20" s="11">
        <f aca="true" t="shared" si="6" ref="C20:J20">+C21+C22+C23</f>
        <v>193194</v>
      </c>
      <c r="D20" s="11">
        <f t="shared" si="6"/>
        <v>219426</v>
      </c>
      <c r="E20" s="11">
        <f t="shared" si="6"/>
        <v>137038</v>
      </c>
      <c r="F20" s="11">
        <f t="shared" si="6"/>
        <v>218026</v>
      </c>
      <c r="G20" s="11">
        <f t="shared" si="6"/>
        <v>408644</v>
      </c>
      <c r="H20" s="11">
        <f t="shared" si="6"/>
        <v>142103</v>
      </c>
      <c r="I20" s="11">
        <f t="shared" si="6"/>
        <v>33163</v>
      </c>
      <c r="J20" s="11">
        <f t="shared" si="6"/>
        <v>82462</v>
      </c>
      <c r="K20" s="11">
        <f t="shared" si="4"/>
        <v>1601471</v>
      </c>
    </row>
    <row r="21" spans="1:12" ht="17.25" customHeight="1">
      <c r="A21" s="12" t="s">
        <v>23</v>
      </c>
      <c r="B21" s="13">
        <v>88530</v>
      </c>
      <c r="C21" s="13">
        <v>111279</v>
      </c>
      <c r="D21" s="13">
        <v>127920</v>
      </c>
      <c r="E21" s="13">
        <v>78244</v>
      </c>
      <c r="F21" s="13">
        <v>122172</v>
      </c>
      <c r="G21" s="13">
        <v>210851</v>
      </c>
      <c r="H21" s="13">
        <v>77335</v>
      </c>
      <c r="I21" s="13">
        <v>20271</v>
      </c>
      <c r="J21" s="13">
        <v>46620</v>
      </c>
      <c r="K21" s="11">
        <f t="shared" si="4"/>
        <v>883222</v>
      </c>
      <c r="L21" s="52"/>
    </row>
    <row r="22" spans="1:12" ht="17.25" customHeight="1">
      <c r="A22" s="12" t="s">
        <v>24</v>
      </c>
      <c r="B22" s="13">
        <v>74090</v>
      </c>
      <c r="C22" s="13">
        <v>76009</v>
      </c>
      <c r="D22" s="13">
        <v>86678</v>
      </c>
      <c r="E22" s="13">
        <v>55325</v>
      </c>
      <c r="F22" s="13">
        <v>91297</v>
      </c>
      <c r="G22" s="13">
        <v>189490</v>
      </c>
      <c r="H22" s="13">
        <v>58681</v>
      </c>
      <c r="I22" s="13">
        <v>11950</v>
      </c>
      <c r="J22" s="13">
        <v>34241</v>
      </c>
      <c r="K22" s="11">
        <f t="shared" si="4"/>
        <v>677761</v>
      </c>
      <c r="L22" s="52"/>
    </row>
    <row r="23" spans="1:11" ht="17.25" customHeight="1">
      <c r="A23" s="12" t="s">
        <v>25</v>
      </c>
      <c r="B23" s="13">
        <v>4795</v>
      </c>
      <c r="C23" s="13">
        <v>5906</v>
      </c>
      <c r="D23" s="13">
        <v>4828</v>
      </c>
      <c r="E23" s="13">
        <v>3469</v>
      </c>
      <c r="F23" s="13">
        <v>4557</v>
      </c>
      <c r="G23" s="13">
        <v>8303</v>
      </c>
      <c r="H23" s="13">
        <v>6087</v>
      </c>
      <c r="I23" s="13">
        <v>942</v>
      </c>
      <c r="J23" s="13">
        <v>1601</v>
      </c>
      <c r="K23" s="11">
        <f t="shared" si="4"/>
        <v>40488</v>
      </c>
    </row>
    <row r="24" spans="1:11" ht="17.25" customHeight="1">
      <c r="A24" s="16" t="s">
        <v>26</v>
      </c>
      <c r="B24" s="13">
        <f>+B25+B26</f>
        <v>162396</v>
      </c>
      <c r="C24" s="13">
        <f aca="true" t="shared" si="7" ref="C24:J24">+C25+C26</f>
        <v>225187</v>
      </c>
      <c r="D24" s="13">
        <f t="shared" si="7"/>
        <v>235290</v>
      </c>
      <c r="E24" s="13">
        <f t="shared" si="7"/>
        <v>150412</v>
      </c>
      <c r="F24" s="13">
        <f t="shared" si="7"/>
        <v>186746</v>
      </c>
      <c r="G24" s="13">
        <f t="shared" si="7"/>
        <v>261973</v>
      </c>
      <c r="H24" s="13">
        <f t="shared" si="7"/>
        <v>132977</v>
      </c>
      <c r="I24" s="13">
        <f t="shared" si="7"/>
        <v>37445</v>
      </c>
      <c r="J24" s="13">
        <f t="shared" si="7"/>
        <v>103558</v>
      </c>
      <c r="K24" s="11">
        <f t="shared" si="4"/>
        <v>1495984</v>
      </c>
    </row>
    <row r="25" spans="1:12" ht="17.25" customHeight="1">
      <c r="A25" s="12" t="s">
        <v>114</v>
      </c>
      <c r="B25" s="13">
        <v>65577</v>
      </c>
      <c r="C25" s="13">
        <v>101059</v>
      </c>
      <c r="D25" s="13">
        <v>112855</v>
      </c>
      <c r="E25" s="13">
        <v>71997</v>
      </c>
      <c r="F25" s="13">
        <v>83163</v>
      </c>
      <c r="G25" s="13">
        <v>111576</v>
      </c>
      <c r="H25" s="13">
        <v>57778</v>
      </c>
      <c r="I25" s="13">
        <v>19935</v>
      </c>
      <c r="J25" s="13">
        <v>46743</v>
      </c>
      <c r="K25" s="11">
        <f t="shared" si="4"/>
        <v>670683</v>
      </c>
      <c r="L25" s="52"/>
    </row>
    <row r="26" spans="1:12" ht="17.25" customHeight="1">
      <c r="A26" s="12" t="s">
        <v>115</v>
      </c>
      <c r="B26" s="13">
        <v>96819</v>
      </c>
      <c r="C26" s="13">
        <v>124128</v>
      </c>
      <c r="D26" s="13">
        <v>122435</v>
      </c>
      <c r="E26" s="13">
        <v>78415</v>
      </c>
      <c r="F26" s="13">
        <v>103583</v>
      </c>
      <c r="G26" s="13">
        <v>150397</v>
      </c>
      <c r="H26" s="13">
        <v>75199</v>
      </c>
      <c r="I26" s="13">
        <v>17510</v>
      </c>
      <c r="J26" s="13">
        <v>56815</v>
      </c>
      <c r="K26" s="11">
        <f t="shared" si="4"/>
        <v>825301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8400</v>
      </c>
      <c r="I27" s="11">
        <v>0</v>
      </c>
      <c r="J27" s="11">
        <v>0</v>
      </c>
      <c r="K27" s="11">
        <f t="shared" si="4"/>
        <v>8400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8726.88</v>
      </c>
      <c r="I35" s="19">
        <v>0</v>
      </c>
      <c r="J35" s="19">
        <v>0</v>
      </c>
      <c r="K35" s="23">
        <f>SUM(B35:J35)</f>
        <v>8726.88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1775740.87</v>
      </c>
      <c r="C47" s="22">
        <f aca="true" t="shared" si="12" ref="C47:H47">+C48+C57</f>
        <v>2579471.45</v>
      </c>
      <c r="D47" s="22">
        <f t="shared" si="12"/>
        <v>2971954.04</v>
      </c>
      <c r="E47" s="22">
        <f t="shared" si="12"/>
        <v>1705312.5199999998</v>
      </c>
      <c r="F47" s="22">
        <f t="shared" si="12"/>
        <v>2288342.49</v>
      </c>
      <c r="G47" s="22">
        <f t="shared" si="12"/>
        <v>3211313.6100000003</v>
      </c>
      <c r="H47" s="22">
        <f t="shared" si="12"/>
        <v>1724250.71</v>
      </c>
      <c r="I47" s="22">
        <f>+I48+I57</f>
        <v>650671.53</v>
      </c>
      <c r="J47" s="22">
        <f>+J48+J57</f>
        <v>1037350.91</v>
      </c>
      <c r="K47" s="22">
        <f>SUM(B47:J47)</f>
        <v>17944408.130000003</v>
      </c>
    </row>
    <row r="48" spans="1:11" ht="17.25" customHeight="1">
      <c r="A48" s="16" t="s">
        <v>107</v>
      </c>
      <c r="B48" s="23">
        <f>SUM(B49:B56)</f>
        <v>1756472.09</v>
      </c>
      <c r="C48" s="23">
        <f aca="true" t="shared" si="13" ref="C48:J48">SUM(C49:C56)</f>
        <v>2554112.81</v>
      </c>
      <c r="D48" s="23">
        <f t="shared" si="13"/>
        <v>2945816.67</v>
      </c>
      <c r="E48" s="23">
        <f t="shared" si="13"/>
        <v>1682360.39</v>
      </c>
      <c r="F48" s="23">
        <f t="shared" si="13"/>
        <v>2264662.39</v>
      </c>
      <c r="G48" s="23">
        <f t="shared" si="13"/>
        <v>3180737.91</v>
      </c>
      <c r="H48" s="23">
        <f t="shared" si="13"/>
        <v>1703699.64</v>
      </c>
      <c r="I48" s="23">
        <f t="shared" si="13"/>
        <v>650671.53</v>
      </c>
      <c r="J48" s="23">
        <f t="shared" si="13"/>
        <v>1022987.3400000001</v>
      </c>
      <c r="K48" s="23">
        <f aca="true" t="shared" si="14" ref="K48:K57">SUM(B48:J48)</f>
        <v>17761520.770000003</v>
      </c>
    </row>
    <row r="49" spans="1:11" ht="17.25" customHeight="1">
      <c r="A49" s="34" t="s">
        <v>43</v>
      </c>
      <c r="B49" s="23">
        <f aca="true" t="shared" si="15" ref="B49:H49">ROUND(B30*B7,2)</f>
        <v>1755326.31</v>
      </c>
      <c r="C49" s="23">
        <f t="shared" si="15"/>
        <v>2546586.86</v>
      </c>
      <c r="D49" s="23">
        <f t="shared" si="15"/>
        <v>2943516.29</v>
      </c>
      <c r="E49" s="23">
        <f t="shared" si="15"/>
        <v>1681428.76</v>
      </c>
      <c r="F49" s="23">
        <f t="shared" si="15"/>
        <v>2262888.41</v>
      </c>
      <c r="G49" s="23">
        <f t="shared" si="15"/>
        <v>3178152.2</v>
      </c>
      <c r="H49" s="23">
        <f t="shared" si="15"/>
        <v>1693913.57</v>
      </c>
      <c r="I49" s="23">
        <f>ROUND(I30*I7,2)</f>
        <v>649605.81</v>
      </c>
      <c r="J49" s="23">
        <f>ROUND(J30*J7,2)</f>
        <v>1020770.3</v>
      </c>
      <c r="K49" s="23">
        <f t="shared" si="14"/>
        <v>17732188.51</v>
      </c>
    </row>
    <row r="50" spans="1:11" ht="17.25" customHeight="1">
      <c r="A50" s="34" t="s">
        <v>44</v>
      </c>
      <c r="B50" s="19">
        <v>0</v>
      </c>
      <c r="C50" s="23">
        <f>ROUND(C31*C7,2)</f>
        <v>5660.48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5660.48</v>
      </c>
    </row>
    <row r="51" spans="1:11" ht="17.25" customHeight="1">
      <c r="A51" s="66" t="s">
        <v>103</v>
      </c>
      <c r="B51" s="67">
        <f aca="true" t="shared" si="16" ref="B51:H51">ROUND(B32*B7,2)</f>
        <v>-2945.9</v>
      </c>
      <c r="C51" s="67">
        <f t="shared" si="16"/>
        <v>-3908.25</v>
      </c>
      <c r="D51" s="67">
        <f t="shared" si="16"/>
        <v>-4085.38</v>
      </c>
      <c r="E51" s="67">
        <f t="shared" si="16"/>
        <v>-2513.77</v>
      </c>
      <c r="F51" s="67">
        <f t="shared" si="16"/>
        <v>-3507.54</v>
      </c>
      <c r="G51" s="67">
        <f t="shared" si="16"/>
        <v>-4844.37</v>
      </c>
      <c r="H51" s="67">
        <f t="shared" si="16"/>
        <v>-2655.85</v>
      </c>
      <c r="I51" s="19">
        <v>0</v>
      </c>
      <c r="J51" s="19">
        <v>0</v>
      </c>
      <c r="K51" s="67">
        <f>SUM(B51:J51)</f>
        <v>-24461.059999999998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8726.88</v>
      </c>
      <c r="I53" s="31">
        <f>+I35</f>
        <v>0</v>
      </c>
      <c r="J53" s="31">
        <f>+J35</f>
        <v>0</v>
      </c>
      <c r="K53" s="23">
        <f t="shared" si="14"/>
        <v>8726.88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19268.78</v>
      </c>
      <c r="C57" s="36">
        <v>25358.64</v>
      </c>
      <c r="D57" s="36">
        <v>26137.37</v>
      </c>
      <c r="E57" s="36">
        <v>22952.13</v>
      </c>
      <c r="F57" s="36">
        <v>23680.1</v>
      </c>
      <c r="G57" s="36">
        <v>30575.7</v>
      </c>
      <c r="H57" s="36">
        <v>20551.07</v>
      </c>
      <c r="I57" s="19">
        <v>0</v>
      </c>
      <c r="J57" s="36">
        <v>14363.57</v>
      </c>
      <c r="K57" s="36">
        <f t="shared" si="14"/>
        <v>182887.36000000002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-179869.71999999997</v>
      </c>
      <c r="C61" s="35">
        <f t="shared" si="17"/>
        <v>-219382.12</v>
      </c>
      <c r="D61" s="35">
        <f t="shared" si="17"/>
        <v>-206118.48</v>
      </c>
      <c r="E61" s="35">
        <f t="shared" si="17"/>
        <v>-227181.25999999998</v>
      </c>
      <c r="F61" s="35">
        <f t="shared" si="17"/>
        <v>-219472.61000000002</v>
      </c>
      <c r="G61" s="35">
        <f t="shared" si="17"/>
        <v>-272791.67000000004</v>
      </c>
      <c r="H61" s="35">
        <f t="shared" si="17"/>
        <v>-187804.51</v>
      </c>
      <c r="I61" s="35">
        <f t="shared" si="17"/>
        <v>-100318</v>
      </c>
      <c r="J61" s="35">
        <f t="shared" si="17"/>
        <v>-72508.53</v>
      </c>
      <c r="K61" s="35">
        <f>SUM(B61:J61)</f>
        <v>-1685446.9</v>
      </c>
    </row>
    <row r="62" spans="1:11" ht="18.75" customHeight="1">
      <c r="A62" s="16" t="s">
        <v>74</v>
      </c>
      <c r="B62" s="35">
        <f aca="true" t="shared" si="18" ref="B62:J62">B63+B64+B65+B66+B67+B68</f>
        <v>-155178.41999999998</v>
      </c>
      <c r="C62" s="35">
        <f t="shared" si="18"/>
        <v>-185411.16999999998</v>
      </c>
      <c r="D62" s="35">
        <f t="shared" si="18"/>
        <v>-171438.08000000002</v>
      </c>
      <c r="E62" s="35">
        <f t="shared" si="18"/>
        <v>-204394.61</v>
      </c>
      <c r="F62" s="35">
        <f t="shared" si="18"/>
        <v>-187152.01</v>
      </c>
      <c r="G62" s="35">
        <f t="shared" si="18"/>
        <v>-226338.96000000002</v>
      </c>
      <c r="H62" s="35">
        <f t="shared" si="18"/>
        <v>-163620.4</v>
      </c>
      <c r="I62" s="35">
        <f t="shared" si="18"/>
        <v>-28948.4</v>
      </c>
      <c r="J62" s="35">
        <f t="shared" si="18"/>
        <v>-57342</v>
      </c>
      <c r="K62" s="35">
        <f aca="true" t="shared" si="19" ref="K62:K91">SUM(B62:J62)</f>
        <v>-1379824.0499999998</v>
      </c>
    </row>
    <row r="63" spans="1:11" ht="18.75" customHeight="1">
      <c r="A63" s="12" t="s">
        <v>75</v>
      </c>
      <c r="B63" s="35">
        <f>-ROUND(B9*$D$3,2)</f>
        <v>-128915</v>
      </c>
      <c r="C63" s="35">
        <f aca="true" t="shared" si="20" ref="C63:J63">-ROUND(C9*$D$3,2)</f>
        <v>-180937</v>
      </c>
      <c r="D63" s="35">
        <f t="shared" si="20"/>
        <v>-156495.4</v>
      </c>
      <c r="E63" s="35">
        <f t="shared" si="20"/>
        <v>-120604.4</v>
      </c>
      <c r="F63" s="35">
        <f t="shared" si="20"/>
        <v>-133399</v>
      </c>
      <c r="G63" s="35">
        <f t="shared" si="20"/>
        <v>-174427.6</v>
      </c>
      <c r="H63" s="35">
        <f t="shared" si="20"/>
        <v>-163620.4</v>
      </c>
      <c r="I63" s="35">
        <f t="shared" si="20"/>
        <v>-28948.4</v>
      </c>
      <c r="J63" s="35">
        <f t="shared" si="20"/>
        <v>-57342</v>
      </c>
      <c r="K63" s="35">
        <f t="shared" si="19"/>
        <v>-1144689.2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-687.8</v>
      </c>
      <c r="C65" s="35">
        <v>-292.6</v>
      </c>
      <c r="D65" s="35">
        <v>-159.6</v>
      </c>
      <c r="E65" s="35">
        <v>-486.4</v>
      </c>
      <c r="F65" s="35">
        <v>-281.2</v>
      </c>
      <c r="G65" s="35">
        <v>-190</v>
      </c>
      <c r="H65" s="19">
        <v>0</v>
      </c>
      <c r="I65" s="19">
        <v>0</v>
      </c>
      <c r="J65" s="19">
        <v>0</v>
      </c>
      <c r="K65" s="35">
        <f t="shared" si="19"/>
        <v>-2097.6000000000004</v>
      </c>
    </row>
    <row r="66" spans="1:11" ht="18.75" customHeight="1">
      <c r="A66" s="12" t="s">
        <v>104</v>
      </c>
      <c r="B66" s="35">
        <v>-4408</v>
      </c>
      <c r="C66" s="35">
        <v>-1694.8</v>
      </c>
      <c r="D66" s="35">
        <v>-1622.6</v>
      </c>
      <c r="E66" s="35">
        <v>-3488.4</v>
      </c>
      <c r="F66" s="35">
        <v>-1356.6</v>
      </c>
      <c r="G66" s="35">
        <v>-851.2</v>
      </c>
      <c r="H66" s="19">
        <v>0</v>
      </c>
      <c r="I66" s="19">
        <v>0</v>
      </c>
      <c r="J66" s="19">
        <v>0</v>
      </c>
      <c r="K66" s="35">
        <f t="shared" si="19"/>
        <v>-13421.6</v>
      </c>
    </row>
    <row r="67" spans="1:11" ht="18.75" customHeight="1">
      <c r="A67" s="12" t="s">
        <v>52</v>
      </c>
      <c r="B67" s="35">
        <v>-21167.62</v>
      </c>
      <c r="C67" s="35">
        <v>-2486.77</v>
      </c>
      <c r="D67" s="35">
        <v>-13160.48</v>
      </c>
      <c r="E67" s="35">
        <v>-79815.41</v>
      </c>
      <c r="F67" s="35">
        <v>-52115.21</v>
      </c>
      <c r="G67" s="35">
        <v>-50870.16</v>
      </c>
      <c r="H67" s="19">
        <v>0</v>
      </c>
      <c r="I67" s="19">
        <v>0</v>
      </c>
      <c r="J67" s="19">
        <v>0</v>
      </c>
      <c r="K67" s="35">
        <f t="shared" si="19"/>
        <v>-219615.65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SUM(B70:B102)</f>
        <v>-24691.3</v>
      </c>
      <c r="C69" s="67">
        <f>SUM(C70:C102)</f>
        <v>-33970.95</v>
      </c>
      <c r="D69" s="67">
        <f>SUM(D70:D102)</f>
        <v>-34680.4</v>
      </c>
      <c r="E69" s="67">
        <f aca="true" t="shared" si="21" ref="E69:J69">SUM(E70:E102)</f>
        <v>-22786.65</v>
      </c>
      <c r="F69" s="67">
        <f t="shared" si="21"/>
        <v>-32320.600000000002</v>
      </c>
      <c r="G69" s="67">
        <f t="shared" si="21"/>
        <v>-46452.71</v>
      </c>
      <c r="H69" s="67">
        <f t="shared" si="21"/>
        <v>-24184.11</v>
      </c>
      <c r="I69" s="67">
        <f t="shared" si="21"/>
        <v>-71369.6</v>
      </c>
      <c r="J69" s="67">
        <f t="shared" si="21"/>
        <v>-15166.529999999999</v>
      </c>
      <c r="K69" s="67">
        <f t="shared" si="19"/>
        <v>-305622.85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-2472.57</v>
      </c>
      <c r="J72" s="19">
        <v>0</v>
      </c>
      <c r="K72" s="67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7">
        <v>-2000</v>
      </c>
      <c r="C84" s="67">
        <v>-1000</v>
      </c>
      <c r="D84" s="19">
        <v>0</v>
      </c>
      <c r="E84" s="67">
        <v>-1000</v>
      </c>
      <c r="F84" s="67">
        <v>-2000</v>
      </c>
      <c r="G84" s="67">
        <v>-2000</v>
      </c>
      <c r="H84" s="67">
        <v>-2000</v>
      </c>
      <c r="I84" s="67">
        <v>-1000</v>
      </c>
      <c r="J84" s="19">
        <v>0</v>
      </c>
      <c r="K84" s="67">
        <f t="shared" si="19"/>
        <v>-11000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 t="s">
        <v>135</v>
      </c>
      <c r="B100" s="67">
        <v>-7454.8</v>
      </c>
      <c r="C100" s="67">
        <v>-10793.66</v>
      </c>
      <c r="D100" s="67">
        <v>-12661.17</v>
      </c>
      <c r="E100" s="67">
        <v>-7123.65</v>
      </c>
      <c r="F100" s="67">
        <v>-9777.27</v>
      </c>
      <c r="G100" s="67">
        <v>-13740.81</v>
      </c>
      <c r="H100" s="67">
        <v>-7149.11</v>
      </c>
      <c r="I100" s="67">
        <v>-2611.53</v>
      </c>
      <c r="J100" s="67">
        <v>-4270.03</v>
      </c>
      <c r="K100" s="67">
        <f>SUM(B100:J100)</f>
        <v>-75582.03</v>
      </c>
      <c r="L100" s="55"/>
    </row>
    <row r="101" spans="1:12" ht="18.75" customHeight="1">
      <c r="A101" s="64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5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5"/>
    </row>
    <row r="104" spans="1:12" ht="18.75" customHeight="1">
      <c r="A104" s="16" t="s">
        <v>100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4"/>
    </row>
    <row r="106" spans="1:12" ht="18.75" customHeight="1">
      <c r="A106" s="16" t="s">
        <v>82</v>
      </c>
      <c r="B106" s="24">
        <f aca="true" t="shared" si="22" ref="B106:H106">+B107+B108</f>
        <v>1595871.1500000001</v>
      </c>
      <c r="C106" s="24">
        <f t="shared" si="22"/>
        <v>2360089.33</v>
      </c>
      <c r="D106" s="24">
        <f t="shared" si="22"/>
        <v>2765835.56</v>
      </c>
      <c r="E106" s="24">
        <f t="shared" si="22"/>
        <v>1478131.2599999998</v>
      </c>
      <c r="F106" s="24">
        <f t="shared" si="22"/>
        <v>2068869.8800000001</v>
      </c>
      <c r="G106" s="24">
        <f t="shared" si="22"/>
        <v>2938521.9400000004</v>
      </c>
      <c r="H106" s="24">
        <f t="shared" si="22"/>
        <v>1536446.2</v>
      </c>
      <c r="I106" s="24">
        <f>+I107+I108</f>
        <v>550353.53</v>
      </c>
      <c r="J106" s="24">
        <f>+J107+J108</f>
        <v>964842.38</v>
      </c>
      <c r="K106" s="48">
        <f>SUM(B106:J106)</f>
        <v>16258961.23</v>
      </c>
      <c r="L106" s="54"/>
    </row>
    <row r="107" spans="1:12" ht="18" customHeight="1">
      <c r="A107" s="16" t="s">
        <v>81</v>
      </c>
      <c r="B107" s="24">
        <f aca="true" t="shared" si="23" ref="B107:J107">+B48+B62+B69+B103</f>
        <v>1576602.37</v>
      </c>
      <c r="C107" s="24">
        <f t="shared" si="23"/>
        <v>2334730.69</v>
      </c>
      <c r="D107" s="24">
        <f t="shared" si="23"/>
        <v>2739698.19</v>
      </c>
      <c r="E107" s="24">
        <f t="shared" si="23"/>
        <v>1455179.13</v>
      </c>
      <c r="F107" s="24">
        <f t="shared" si="23"/>
        <v>2045189.78</v>
      </c>
      <c r="G107" s="24">
        <f t="shared" si="23"/>
        <v>2907946.24</v>
      </c>
      <c r="H107" s="24">
        <f t="shared" si="23"/>
        <v>1515895.13</v>
      </c>
      <c r="I107" s="24">
        <f t="shared" si="23"/>
        <v>550353.53</v>
      </c>
      <c r="J107" s="24">
        <f t="shared" si="23"/>
        <v>950478.81</v>
      </c>
      <c r="K107" s="48">
        <f>SUM(B107:J107)</f>
        <v>16076073.870000001</v>
      </c>
      <c r="L107" s="54"/>
    </row>
    <row r="108" spans="1:11" ht="18.75" customHeight="1">
      <c r="A108" s="16" t="s">
        <v>98</v>
      </c>
      <c r="B108" s="24">
        <f aca="true" t="shared" si="24" ref="B108:J108">IF(+B57+B104+B109&lt;0,0,(B57+B104+B109))</f>
        <v>19268.78</v>
      </c>
      <c r="C108" s="24">
        <f t="shared" si="24"/>
        <v>25358.64</v>
      </c>
      <c r="D108" s="24">
        <f t="shared" si="24"/>
        <v>26137.37</v>
      </c>
      <c r="E108" s="24">
        <f t="shared" si="24"/>
        <v>22952.13</v>
      </c>
      <c r="F108" s="24">
        <f t="shared" si="24"/>
        <v>23680.1</v>
      </c>
      <c r="G108" s="24">
        <f t="shared" si="24"/>
        <v>30575.7</v>
      </c>
      <c r="H108" s="24">
        <f t="shared" si="24"/>
        <v>20551.07</v>
      </c>
      <c r="I108" s="19">
        <f t="shared" si="24"/>
        <v>0</v>
      </c>
      <c r="J108" s="24">
        <f t="shared" si="24"/>
        <v>14363.57</v>
      </c>
      <c r="K108" s="48">
        <f>SUM(B108:J108)</f>
        <v>182887.36000000002</v>
      </c>
    </row>
    <row r="109" spans="1:13" ht="18.75" customHeight="1">
      <c r="A109" s="16" t="s">
        <v>83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7"/>
    </row>
    <row r="110" spans="1:11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16258961.220000003</v>
      </c>
      <c r="L114" s="54"/>
    </row>
    <row r="115" spans="1:11" ht="18.75" customHeight="1">
      <c r="A115" s="26" t="s">
        <v>70</v>
      </c>
      <c r="B115" s="27">
        <v>206373.46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206373.46</v>
      </c>
    </row>
    <row r="116" spans="1:11" ht="18.75" customHeight="1">
      <c r="A116" s="26" t="s">
        <v>71</v>
      </c>
      <c r="B116" s="27">
        <v>1389497.69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5" ref="K116:K133">SUM(B116:J116)</f>
        <v>1389497.69</v>
      </c>
    </row>
    <row r="117" spans="1:11" ht="18.75" customHeight="1">
      <c r="A117" s="26" t="s">
        <v>72</v>
      </c>
      <c r="B117" s="40">
        <v>0</v>
      </c>
      <c r="C117" s="27">
        <f>+C106</f>
        <v>2360089.33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2360089.33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2765835.56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2765835.56</v>
      </c>
    </row>
    <row r="119" spans="1:11" ht="18.75" customHeight="1">
      <c r="A119" s="26" t="s">
        <v>117</v>
      </c>
      <c r="B119" s="40">
        <v>0</v>
      </c>
      <c r="C119" s="40">
        <v>0</v>
      </c>
      <c r="D119" s="40">
        <v>0</v>
      </c>
      <c r="E119" s="27">
        <v>1330318.13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1330318.13</v>
      </c>
    </row>
    <row r="120" spans="1:11" ht="18.75" customHeight="1">
      <c r="A120" s="26" t="s">
        <v>118</v>
      </c>
      <c r="B120" s="40">
        <v>0</v>
      </c>
      <c r="C120" s="40">
        <v>0</v>
      </c>
      <c r="D120" s="40">
        <v>0</v>
      </c>
      <c r="E120" s="27">
        <v>147813.12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147813.12</v>
      </c>
    </row>
    <row r="121" spans="1:11" ht="18.75" customHeight="1">
      <c r="A121" s="68" t="s">
        <v>119</v>
      </c>
      <c r="B121" s="40">
        <v>0</v>
      </c>
      <c r="C121" s="40">
        <v>0</v>
      </c>
      <c r="D121" s="40">
        <v>0</v>
      </c>
      <c r="E121" s="40">
        <v>0</v>
      </c>
      <c r="F121" s="27">
        <v>396649.34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396649.34</v>
      </c>
    </row>
    <row r="122" spans="1:11" ht="18.75" customHeight="1">
      <c r="A122" s="68" t="s">
        <v>120</v>
      </c>
      <c r="B122" s="40">
        <v>0</v>
      </c>
      <c r="C122" s="40">
        <v>0</v>
      </c>
      <c r="D122" s="40">
        <v>0</v>
      </c>
      <c r="E122" s="40">
        <v>0</v>
      </c>
      <c r="F122" s="27">
        <v>736199.88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5"/>
        <v>736199.88</v>
      </c>
    </row>
    <row r="123" spans="1:11" ht="18.75" customHeight="1">
      <c r="A123" s="68" t="s">
        <v>121</v>
      </c>
      <c r="B123" s="40">
        <v>0</v>
      </c>
      <c r="C123" s="40">
        <v>0</v>
      </c>
      <c r="D123" s="40">
        <v>0</v>
      </c>
      <c r="E123" s="40">
        <v>0</v>
      </c>
      <c r="F123" s="27">
        <v>103423.9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5"/>
        <v>103423.9</v>
      </c>
    </row>
    <row r="124" spans="1:11" ht="18.75" customHeight="1">
      <c r="A124" s="68" t="s">
        <v>122</v>
      </c>
      <c r="B124" s="70">
        <v>0</v>
      </c>
      <c r="C124" s="70">
        <v>0</v>
      </c>
      <c r="D124" s="70">
        <v>0</v>
      </c>
      <c r="E124" s="70">
        <v>0</v>
      </c>
      <c r="F124" s="71">
        <v>832596.76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5"/>
        <v>832596.76</v>
      </c>
    </row>
    <row r="125" spans="1:11" ht="18.75" customHeight="1">
      <c r="A125" s="68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851540.16</v>
      </c>
      <c r="H125" s="40">
        <v>0</v>
      </c>
      <c r="I125" s="40">
        <v>0</v>
      </c>
      <c r="J125" s="40">
        <v>0</v>
      </c>
      <c r="K125" s="41">
        <f t="shared" si="25"/>
        <v>851540.16</v>
      </c>
    </row>
    <row r="126" spans="1:11" ht="18.75" customHeight="1">
      <c r="A126" s="68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67996.25</v>
      </c>
      <c r="H126" s="40">
        <v>0</v>
      </c>
      <c r="I126" s="40">
        <v>0</v>
      </c>
      <c r="J126" s="40">
        <v>0</v>
      </c>
      <c r="K126" s="41">
        <f t="shared" si="25"/>
        <v>67996.25</v>
      </c>
    </row>
    <row r="127" spans="1:11" ht="18.75" customHeight="1">
      <c r="A127" s="68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435593.9</v>
      </c>
      <c r="H127" s="40">
        <v>0</v>
      </c>
      <c r="I127" s="40">
        <v>0</v>
      </c>
      <c r="J127" s="40">
        <v>0</v>
      </c>
      <c r="K127" s="41">
        <f t="shared" si="25"/>
        <v>435593.9</v>
      </c>
    </row>
    <row r="128" spans="1:11" ht="18.75" customHeight="1">
      <c r="A128" s="68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430097.61</v>
      </c>
      <c r="H128" s="40">
        <v>0</v>
      </c>
      <c r="I128" s="40">
        <v>0</v>
      </c>
      <c r="J128" s="40">
        <v>0</v>
      </c>
      <c r="K128" s="41">
        <f t="shared" si="25"/>
        <v>430097.61</v>
      </c>
    </row>
    <row r="129" spans="1:11" ht="18.75" customHeight="1">
      <c r="A129" s="68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1153294.02</v>
      </c>
      <c r="H129" s="40">
        <v>0</v>
      </c>
      <c r="I129" s="40">
        <v>0</v>
      </c>
      <c r="J129" s="40">
        <v>0</v>
      </c>
      <c r="K129" s="41">
        <f t="shared" si="25"/>
        <v>1153294.02</v>
      </c>
    </row>
    <row r="130" spans="1:11" ht="18.75" customHeight="1">
      <c r="A130" s="68" t="s">
        <v>128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545913.13</v>
      </c>
      <c r="I130" s="40">
        <v>0</v>
      </c>
      <c r="J130" s="40">
        <v>0</v>
      </c>
      <c r="K130" s="41">
        <f t="shared" si="25"/>
        <v>545913.13</v>
      </c>
    </row>
    <row r="131" spans="1:11" ht="18.75" customHeight="1">
      <c r="A131" s="68" t="s">
        <v>129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990533.07</v>
      </c>
      <c r="I131" s="40">
        <v>0</v>
      </c>
      <c r="J131" s="40">
        <v>0</v>
      </c>
      <c r="K131" s="41">
        <f t="shared" si="25"/>
        <v>990533.07</v>
      </c>
    </row>
    <row r="132" spans="1:11" ht="18.75" customHeight="1">
      <c r="A132" s="68" t="s">
        <v>130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550353.53</v>
      </c>
      <c r="J132" s="40">
        <v>0</v>
      </c>
      <c r="K132" s="41">
        <f t="shared" si="25"/>
        <v>550353.53</v>
      </c>
    </row>
    <row r="133" spans="1:11" ht="18.75" customHeight="1">
      <c r="A133" s="69" t="s">
        <v>131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964842.38</v>
      </c>
      <c r="K133" s="44">
        <f t="shared" si="25"/>
        <v>964842.38</v>
      </c>
    </row>
    <row r="134" spans="1:11" ht="18.75" customHeight="1">
      <c r="A134" s="76" t="s">
        <v>136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0</v>
      </c>
      <c r="K134" s="51"/>
    </row>
    <row r="135" ht="18.75" customHeight="1">
      <c r="A135" s="76" t="s">
        <v>137</v>
      </c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2017-09-28T12:08:10Z</dcterms:modified>
  <cp:category/>
  <cp:version/>
  <cp:contentType/>
  <cp:contentStatus/>
</cp:coreProperties>
</file>