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<sst xmlns="http://schemas.openxmlformats.org/spreadsheetml/2006/main" count="135" uniqueCount="135">
  <si>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</si>
  <si>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</si>
  <si>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</si>
  <si>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</si>
  <si>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</si>
  <si>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</si>
  <si>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</si>
  <si>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</si>
  <si>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</si>
  <si>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</si>
  <si>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</si>
  <si>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</si>
  <si>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</si>
  <si>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</si>
  <si>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</si>
  <si>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</si>
  <si>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</si>
  <si>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</si>
  <si>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</si>
  <si>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</si>
  <si>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</si>
  <si>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</si>
  <si>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</si>
  <si>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</si>
  <si>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</si>
  <si>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</si>
  <si>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</si>
  <si>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</si>
  <si>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</si>
  <si>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</si>
  <si>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</si>
  <si>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</si>
  <si>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</si>
  <si>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</si>
  <si>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</si>
  <si>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</si>
  <si>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</si>
  <si>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</si>
  <si>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</si>
  <si>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</si>
  <si>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</si>
  <si>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</si>
  <si>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</si>
  <si>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</si>
  <si>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</si>
  <si>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</si>
  <si>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</si>
  <si>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</si>
  <si>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</si>
  <si>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</si>
  <si>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</si>
  <si>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</si>
  <si>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</si>
  <si>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</si>
  <si>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</si>
  <si>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</si>
  <si>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</si>
  <si>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</si>
  <si>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</si>
  <si>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</si>
  <si>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</si>
  <si>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</si>
  <si>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</si>
  <si>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</si>
  <si>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</si>
  <si>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</si>
  <si>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</si>
  <si>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</si>
  <si>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</si>
  <si>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</si>
  <si>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</si>
  <si>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</si>
  <si>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</si>
  <si>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</si>
  <si>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</si>
  <si>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</si>
  <si>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</si>
  <si>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</si>
  <si>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</si>
  <si>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</si>
  <si>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</si>
  <si>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</si>
  <si>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</si>
  <si>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</si>
  <si>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</si>
  <si>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</si>
  <si>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</si>
  <si>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</si>
  <si>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</si>
  <si>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</si>
  <si>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</si>
  <si>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</si>
  <si>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</si>
  <si>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</si>
  <si>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</si>
  <si>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</si>
  <si>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</si>
  <si>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</si>
  <si>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</si>
  <si>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</si>
  <si>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</si>
  <si>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</si>
  <si>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</si>
  <si>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</si>
  <si>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</si>
  <si>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</si>
  <si>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</si>
  <si>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</si>
  <si>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</si>
  <si>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</si>
  <si>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</si>
  <si>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</si>
  <si>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</si>
  <si>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</si>
  <si>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</si>
  <si>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</si>
  <si>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</si>
  <si>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</si>
  <si>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</si>
  <si>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</si>
  <si>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</si>
  <si>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</si>
  <si>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</si>
  <si>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</si>
  <si>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</si>
  <si>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</si>
  <si>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</si>
  <si>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</si>
  <si>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</si>
  <si>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</si>
  <si>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</si>
  <si>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</si>
  <si>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</si>
  <si>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</si>
  <si>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16/09/17 - VENCIMENTO 22/09/17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</si>
</sst>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334489</v>
      </c>
      <c r="C7" s="9">
        <f t="shared" si="0"/>
        <v>437384</v>
      </c>
      <c r="D7" s="9">
        <f t="shared" si="0"/>
        <v>493075</v>
      </c>
      <c r="E7" s="9">
        <f t="shared" si="0"/>
        <v>280296</v>
      </c>
      <c r="F7" s="9">
        <f t="shared" si="0"/>
        <v>414793</v>
      </c>
      <c r="G7" s="9">
        <f t="shared" si="0"/>
        <v>680686</v>
      </c>
      <c r="H7" s="9">
        <f t="shared" si="0"/>
        <v>273595</v>
      </c>
      <c r="I7" s="9">
        <f t="shared" si="0"/>
        <v>61889</v>
      </c>
      <c r="J7" s="9">
        <f t="shared" si="0"/>
        <v>197008</v>
      </c>
      <c r="K7" s="9">
        <f t="shared" si="0"/>
        <v>3173215</v>
      </c>
      <c r="L7" s="52"/>
    </row>
    <row r="8" spans="1:11" ht="17.25" customHeight="1">
      <c r="A8" s="10" t="s">
        <v>96</v>
      </c>
      <c r="B8" s="11">
        <f>B9+B12+B16</f>
        <v>156554</v>
      </c>
      <c r="C8" s="11">
        <f aca="true" t="shared" si="1" ref="C8:J8">C9+C12+C16</f>
        <v>214801</v>
      </c>
      <c r="D8" s="11">
        <f t="shared" si="1"/>
        <v>227395</v>
      </c>
      <c r="E8" s="11">
        <f t="shared" si="1"/>
        <v>137466</v>
      </c>
      <c r="F8" s="11">
        <f t="shared" si="1"/>
        <v>191092</v>
      </c>
      <c r="G8" s="11">
        <f t="shared" si="1"/>
        <v>315086</v>
      </c>
      <c r="H8" s="11">
        <f t="shared" si="1"/>
        <v>144004</v>
      </c>
      <c r="I8" s="11">
        <f t="shared" si="1"/>
        <v>27092</v>
      </c>
      <c r="J8" s="11">
        <f t="shared" si="1"/>
        <v>90169</v>
      </c>
      <c r="K8" s="11">
        <f>SUM(B8:J8)</f>
        <v>1503659</v>
      </c>
    </row>
    <row r="9" spans="1:11" ht="17.25" customHeight="1">
      <c r="A9" s="15" t="s">
        <v>16</v>
      </c>
      <c r="B9" s="13">
        <f>+B10+B11</f>
        <v>24328</v>
      </c>
      <c r="C9" s="13">
        <f aca="true" t="shared" si="2" ref="C9:J9">+C10+C11</f>
        <v>37119</v>
      </c>
      <c r="D9" s="13">
        <f t="shared" si="2"/>
        <v>34957</v>
      </c>
      <c r="E9" s="13">
        <f t="shared" si="2"/>
        <v>22701</v>
      </c>
      <c r="F9" s="13">
        <f t="shared" si="2"/>
        <v>23761</v>
      </c>
      <c r="G9" s="13">
        <f t="shared" si="2"/>
        <v>30855</v>
      </c>
      <c r="H9" s="13">
        <f t="shared" si="2"/>
        <v>25944</v>
      </c>
      <c r="I9" s="13">
        <f t="shared" si="2"/>
        <v>5285</v>
      </c>
      <c r="J9" s="13">
        <f t="shared" si="2"/>
        <v>12807</v>
      </c>
      <c r="K9" s="11">
        <f>SUM(B9:J9)</f>
        <v>217757</v>
      </c>
    </row>
    <row r="10" spans="1:11" ht="17.25" customHeight="1">
      <c r="A10" s="29" t="s">
        <v>17</v>
      </c>
      <c r="B10" s="13">
        <v>24328</v>
      </c>
      <c r="C10" s="13">
        <v>37119</v>
      </c>
      <c r="D10" s="13">
        <v>34957</v>
      </c>
      <c r="E10" s="13">
        <v>22701</v>
      </c>
      <c r="F10" s="13">
        <v>23761</v>
      </c>
      <c r="G10" s="13">
        <v>30855</v>
      </c>
      <c r="H10" s="13">
        <v>25944</v>
      </c>
      <c r="I10" s="13">
        <v>5285</v>
      </c>
      <c r="J10" s="13">
        <v>12807</v>
      </c>
      <c r="K10" s="11">
        <f>SUM(B10:J10)</f>
        <v>217757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122676</v>
      </c>
      <c r="C12" s="17">
        <f t="shared" si="3"/>
        <v>164775</v>
      </c>
      <c r="D12" s="17">
        <f t="shared" si="3"/>
        <v>179092</v>
      </c>
      <c r="E12" s="17">
        <f t="shared" si="3"/>
        <v>107068</v>
      </c>
      <c r="F12" s="17">
        <f t="shared" si="3"/>
        <v>153589</v>
      </c>
      <c r="G12" s="17">
        <f t="shared" si="3"/>
        <v>261454</v>
      </c>
      <c r="H12" s="17">
        <f t="shared" si="3"/>
        <v>110128</v>
      </c>
      <c r="I12" s="17">
        <f t="shared" si="3"/>
        <v>19946</v>
      </c>
      <c r="J12" s="17">
        <f t="shared" si="3"/>
        <v>72072</v>
      </c>
      <c r="K12" s="11">
        <f aca="true" t="shared" si="4" ref="K12:K27">SUM(B12:J12)</f>
        <v>1190800</v>
      </c>
    </row>
    <row r="13" spans="1:13" ht="17.25" customHeight="1">
      <c r="A13" s="14" t="s">
        <v>19</v>
      </c>
      <c r="B13" s="13">
        <v>58494</v>
      </c>
      <c r="C13" s="13">
        <v>84329</v>
      </c>
      <c r="D13" s="13">
        <v>93144</v>
      </c>
      <c r="E13" s="13">
        <v>54213</v>
      </c>
      <c r="F13" s="13">
        <v>74558</v>
      </c>
      <c r="G13" s="13">
        <v>116275</v>
      </c>
      <c r="H13" s="13">
        <v>48377</v>
      </c>
      <c r="I13" s="13">
        <v>11305</v>
      </c>
      <c r="J13" s="13">
        <v>37104</v>
      </c>
      <c r="K13" s="11">
        <f t="shared" si="4"/>
        <v>577799</v>
      </c>
      <c r="L13" s="52"/>
      <c r="M13" s="53"/>
    </row>
    <row r="14" spans="1:12" ht="17.25" customHeight="1">
      <c r="A14" s="14" t="s">
        <v>20</v>
      </c>
      <c r="B14" s="13">
        <v>60353</v>
      </c>
      <c r="C14" s="13">
        <v>74616</v>
      </c>
      <c r="D14" s="13">
        <v>81675</v>
      </c>
      <c r="E14" s="13">
        <v>49029</v>
      </c>
      <c r="F14" s="13">
        <v>75131</v>
      </c>
      <c r="G14" s="13">
        <v>139248</v>
      </c>
      <c r="H14" s="13">
        <v>56140</v>
      </c>
      <c r="I14" s="13">
        <v>7867</v>
      </c>
      <c r="J14" s="13">
        <v>33540</v>
      </c>
      <c r="K14" s="11">
        <f t="shared" si="4"/>
        <v>577599</v>
      </c>
      <c r="L14" s="52"/>
    </row>
    <row r="15" spans="1:11" ht="17.25" customHeight="1">
      <c r="A15" s="14" t="s">
        <v>21</v>
      </c>
      <c r="B15" s="13">
        <v>3829</v>
      </c>
      <c r="C15" s="13">
        <v>5830</v>
      </c>
      <c r="D15" s="13">
        <v>4273</v>
      </c>
      <c r="E15" s="13">
        <v>3826</v>
      </c>
      <c r="F15" s="13">
        <v>3900</v>
      </c>
      <c r="G15" s="13">
        <v>5931</v>
      </c>
      <c r="H15" s="13">
        <v>5611</v>
      </c>
      <c r="I15" s="13">
        <v>774</v>
      </c>
      <c r="J15" s="13">
        <v>1428</v>
      </c>
      <c r="K15" s="11">
        <f t="shared" si="4"/>
        <v>35402</v>
      </c>
    </row>
    <row r="16" spans="1:11" ht="17.25" customHeight="1">
      <c r="A16" s="15" t="s">
        <v>92</v>
      </c>
      <c r="B16" s="13">
        <f>B17+B18+B19</f>
        <v>9550</v>
      </c>
      <c r="C16" s="13">
        <f aca="true" t="shared" si="5" ref="C16:J16">C17+C18+C19</f>
        <v>12907</v>
      </c>
      <c r="D16" s="13">
        <f t="shared" si="5"/>
        <v>13346</v>
      </c>
      <c r="E16" s="13">
        <f t="shared" si="5"/>
        <v>7697</v>
      </c>
      <c r="F16" s="13">
        <f t="shared" si="5"/>
        <v>13742</v>
      </c>
      <c r="G16" s="13">
        <f t="shared" si="5"/>
        <v>22777</v>
      </c>
      <c r="H16" s="13">
        <f t="shared" si="5"/>
        <v>7932</v>
      </c>
      <c r="I16" s="13">
        <f t="shared" si="5"/>
        <v>1861</v>
      </c>
      <c r="J16" s="13">
        <f t="shared" si="5"/>
        <v>5290</v>
      </c>
      <c r="K16" s="11">
        <f t="shared" si="4"/>
        <v>95102</v>
      </c>
    </row>
    <row r="17" spans="1:11" ht="17.25" customHeight="1">
      <c r="A17" s="14" t="s">
        <v>93</v>
      </c>
      <c r="B17" s="13">
        <v>9476</v>
      </c>
      <c r="C17" s="13">
        <v>12837</v>
      </c>
      <c r="D17" s="13">
        <v>13293</v>
      </c>
      <c r="E17" s="13">
        <v>7658</v>
      </c>
      <c r="F17" s="13">
        <v>13664</v>
      </c>
      <c r="G17" s="13">
        <v>22588</v>
      </c>
      <c r="H17" s="13">
        <v>7885</v>
      </c>
      <c r="I17" s="13">
        <v>1845</v>
      </c>
      <c r="J17" s="13">
        <v>5258</v>
      </c>
      <c r="K17" s="11">
        <f t="shared" si="4"/>
        <v>94504</v>
      </c>
    </row>
    <row r="18" spans="1:11" ht="17.25" customHeight="1">
      <c r="A18" s="14" t="s">
        <v>94</v>
      </c>
      <c r="B18" s="13">
        <v>72</v>
      </c>
      <c r="C18" s="13">
        <v>63</v>
      </c>
      <c r="D18" s="13">
        <v>47</v>
      </c>
      <c r="E18" s="13">
        <v>34</v>
      </c>
      <c r="F18" s="13">
        <v>75</v>
      </c>
      <c r="G18" s="13">
        <v>178</v>
      </c>
      <c r="H18" s="13">
        <v>42</v>
      </c>
      <c r="I18" s="13">
        <v>15</v>
      </c>
      <c r="J18" s="13">
        <v>32</v>
      </c>
      <c r="K18" s="11">
        <f t="shared" si="4"/>
        <v>558</v>
      </c>
    </row>
    <row r="19" spans="1:11" ht="17.25" customHeight="1">
      <c r="A19" s="14" t="s">
        <v>95</v>
      </c>
      <c r="B19" s="13">
        <v>2</v>
      </c>
      <c r="C19" s="13">
        <v>7</v>
      </c>
      <c r="D19" s="13">
        <v>6</v>
      </c>
      <c r="E19" s="13">
        <v>5</v>
      </c>
      <c r="F19" s="13">
        <v>3</v>
      </c>
      <c r="G19" s="13">
        <v>11</v>
      </c>
      <c r="H19" s="13">
        <v>5</v>
      </c>
      <c r="I19" s="13">
        <v>1</v>
      </c>
      <c r="J19" s="13">
        <v>0</v>
      </c>
      <c r="K19" s="11">
        <f t="shared" si="4"/>
        <v>40</v>
      </c>
    </row>
    <row r="20" spans="1:11" ht="17.25" customHeight="1">
      <c r="A20" s="16" t="s">
        <v>22</v>
      </c>
      <c r="B20" s="11">
        <f>+B21+B22+B23</f>
        <v>91090</v>
      </c>
      <c r="C20" s="11">
        <f aca="true" t="shared" si="6" ref="C20:J20">+C21+C22+C23</f>
        <v>104460</v>
      </c>
      <c r="D20" s="11">
        <f t="shared" si="6"/>
        <v>131658</v>
      </c>
      <c r="E20" s="11">
        <f t="shared" si="6"/>
        <v>69179</v>
      </c>
      <c r="F20" s="11">
        <f t="shared" si="6"/>
        <v>126026</v>
      </c>
      <c r="G20" s="11">
        <f t="shared" si="6"/>
        <v>231617</v>
      </c>
      <c r="H20" s="11">
        <f t="shared" si="6"/>
        <v>68301</v>
      </c>
      <c r="I20" s="11">
        <f t="shared" si="6"/>
        <v>16291</v>
      </c>
      <c r="J20" s="11">
        <f t="shared" si="6"/>
        <v>48615</v>
      </c>
      <c r="K20" s="11">
        <f t="shared" si="4"/>
        <v>887237</v>
      </c>
    </row>
    <row r="21" spans="1:12" ht="17.25" customHeight="1">
      <c r="A21" s="12" t="s">
        <v>23</v>
      </c>
      <c r="B21" s="13">
        <v>46488</v>
      </c>
      <c r="C21" s="13">
        <v>58760</v>
      </c>
      <c r="D21" s="13">
        <v>74255</v>
      </c>
      <c r="E21" s="13">
        <v>38266</v>
      </c>
      <c r="F21" s="13">
        <v>65814</v>
      </c>
      <c r="G21" s="13">
        <v>107666</v>
      </c>
      <c r="H21" s="13">
        <v>34434</v>
      </c>
      <c r="I21" s="13">
        <v>9808</v>
      </c>
      <c r="J21" s="13">
        <v>26582</v>
      </c>
      <c r="K21" s="11">
        <f t="shared" si="4"/>
        <v>462073</v>
      </c>
      <c r="L21" s="52"/>
    </row>
    <row r="22" spans="1:12" ht="17.25" customHeight="1">
      <c r="A22" s="12" t="s">
        <v>24</v>
      </c>
      <c r="B22" s="13">
        <v>42741</v>
      </c>
      <c r="C22" s="13">
        <v>43426</v>
      </c>
      <c r="D22" s="13">
        <v>55369</v>
      </c>
      <c r="E22" s="13">
        <v>29637</v>
      </c>
      <c r="F22" s="13">
        <v>58408</v>
      </c>
      <c r="G22" s="13">
        <v>120649</v>
      </c>
      <c r="H22" s="13">
        <v>32186</v>
      </c>
      <c r="I22" s="13">
        <v>6142</v>
      </c>
      <c r="J22" s="13">
        <v>21373</v>
      </c>
      <c r="K22" s="11">
        <f t="shared" si="4"/>
        <v>409931</v>
      </c>
      <c r="L22" s="52"/>
    </row>
    <row r="23" spans="1:11" ht="17.25" customHeight="1">
      <c r="A23" s="12" t="s">
        <v>25</v>
      </c>
      <c r="B23" s="13">
        <v>1861</v>
      </c>
      <c r="C23" s="13">
        <v>2274</v>
      </c>
      <c r="D23" s="13">
        <v>2034</v>
      </c>
      <c r="E23" s="13">
        <v>1276</v>
      </c>
      <c r="F23" s="13">
        <v>1804</v>
      </c>
      <c r="G23" s="13">
        <v>3302</v>
      </c>
      <c r="H23" s="13">
        <v>1681</v>
      </c>
      <c r="I23" s="13">
        <v>341</v>
      </c>
      <c r="J23" s="13">
        <v>660</v>
      </c>
      <c r="K23" s="11">
        <f t="shared" si="4"/>
        <v>15233</v>
      </c>
    </row>
    <row r="24" spans="1:11" ht="17.25" customHeight="1">
      <c r="A24" s="16" t="s">
        <v>26</v>
      </c>
      <c r="B24" s="13">
        <f>+B25+B26</f>
        <v>86845</v>
      </c>
      <c r="C24" s="13">
        <f aca="true" t="shared" si="7" ref="C24:J24">+C25+C26</f>
        <v>118123</v>
      </c>
      <c r="D24" s="13">
        <f t="shared" si="7"/>
        <v>134022</v>
      </c>
      <c r="E24" s="13">
        <f t="shared" si="7"/>
        <v>73651</v>
      </c>
      <c r="F24" s="13">
        <f t="shared" si="7"/>
        <v>97675</v>
      </c>
      <c r="G24" s="13">
        <f t="shared" si="7"/>
        <v>133983</v>
      </c>
      <c r="H24" s="13">
        <f t="shared" si="7"/>
        <v>58374</v>
      </c>
      <c r="I24" s="13">
        <f t="shared" si="7"/>
        <v>18506</v>
      </c>
      <c r="J24" s="13">
        <f t="shared" si="7"/>
        <v>58224</v>
      </c>
      <c r="K24" s="11">
        <f t="shared" si="4"/>
        <v>779403</v>
      </c>
    </row>
    <row r="25" spans="1:12" ht="17.25" customHeight="1">
      <c r="A25" s="12" t="s">
        <v>114</v>
      </c>
      <c r="B25" s="13">
        <v>41130</v>
      </c>
      <c r="C25" s="13">
        <v>58471</v>
      </c>
      <c r="D25" s="13">
        <v>70650</v>
      </c>
      <c r="E25" s="13">
        <v>40434</v>
      </c>
      <c r="F25" s="13">
        <v>48332</v>
      </c>
      <c r="G25" s="13">
        <v>62591</v>
      </c>
      <c r="H25" s="13">
        <v>28865</v>
      </c>
      <c r="I25" s="13">
        <v>11445</v>
      </c>
      <c r="J25" s="13">
        <v>29384</v>
      </c>
      <c r="K25" s="11">
        <f t="shared" si="4"/>
        <v>391302</v>
      </c>
      <c r="L25" s="52"/>
    </row>
    <row r="26" spans="1:12" ht="17.25" customHeight="1">
      <c r="A26" s="12" t="s">
        <v>115</v>
      </c>
      <c r="B26" s="13">
        <v>45715</v>
      </c>
      <c r="C26" s="13">
        <v>59652</v>
      </c>
      <c r="D26" s="13">
        <v>63372</v>
      </c>
      <c r="E26" s="13">
        <v>33217</v>
      </c>
      <c r="F26" s="13">
        <v>49343</v>
      </c>
      <c r="G26" s="13">
        <v>71392</v>
      </c>
      <c r="H26" s="13">
        <v>29509</v>
      </c>
      <c r="I26" s="13">
        <v>7061</v>
      </c>
      <c r="J26" s="13">
        <v>28840</v>
      </c>
      <c r="K26" s="11">
        <f t="shared" si="4"/>
        <v>388101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2916</v>
      </c>
      <c r="I27" s="11">
        <v>0</v>
      </c>
      <c r="J27" s="11">
        <v>0</v>
      </c>
      <c r="K27" s="11">
        <f t="shared" si="4"/>
        <v>2916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24816.39</v>
      </c>
      <c r="I35" s="19">
        <v>0</v>
      </c>
      <c r="J35" s="19">
        <v>0</v>
      </c>
      <c r="K35" s="23">
        <f>SUM(B35:J35)</f>
        <v>24816.39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978426.9</v>
      </c>
      <c r="C47" s="22">
        <f aca="true" t="shared" si="12" ref="C47:H47">+C48+C57</f>
        <v>1428572.88</v>
      </c>
      <c r="D47" s="22">
        <f t="shared" si="12"/>
        <v>1806360.4400000002</v>
      </c>
      <c r="E47" s="22">
        <f t="shared" si="12"/>
        <v>883884.53</v>
      </c>
      <c r="F47" s="22">
        <f t="shared" si="12"/>
        <v>1284747.4200000002</v>
      </c>
      <c r="G47" s="22">
        <f t="shared" si="12"/>
        <v>1776954.3</v>
      </c>
      <c r="H47" s="22">
        <f t="shared" si="12"/>
        <v>850524.33</v>
      </c>
      <c r="I47" s="22">
        <f>+I48+I57</f>
        <v>322876.13999999996</v>
      </c>
      <c r="J47" s="22">
        <f>+J48+J57</f>
        <v>624507.9</v>
      </c>
      <c r="K47" s="22">
        <f>SUM(B47:J47)</f>
        <v>9956854.84</v>
      </c>
    </row>
    <row r="48" spans="1:11" ht="17.25" customHeight="1">
      <c r="A48" s="16" t="s">
        <v>107</v>
      </c>
      <c r="B48" s="23">
        <f>SUM(B49:B56)</f>
        <v>959158.12</v>
      </c>
      <c r="C48" s="23">
        <f aca="true" t="shared" si="13" ref="C48:J48">SUM(C49:C56)</f>
        <v>1403214.24</v>
      </c>
      <c r="D48" s="23">
        <f t="shared" si="13"/>
        <v>1780223.07</v>
      </c>
      <c r="E48" s="23">
        <f t="shared" si="13"/>
        <v>860932.4</v>
      </c>
      <c r="F48" s="23">
        <f t="shared" si="13"/>
        <v>1261067.32</v>
      </c>
      <c r="G48" s="23">
        <f t="shared" si="13"/>
        <v>1746378.6</v>
      </c>
      <c r="H48" s="23">
        <f t="shared" si="13"/>
        <v>829973.26</v>
      </c>
      <c r="I48" s="23">
        <f t="shared" si="13"/>
        <v>322876.13999999996</v>
      </c>
      <c r="J48" s="23">
        <f t="shared" si="13"/>
        <v>610144.3300000001</v>
      </c>
      <c r="K48" s="23">
        <f aca="true" t="shared" si="14" ref="K48:K57">SUM(B48:J48)</f>
        <v>9773967.48</v>
      </c>
    </row>
    <row r="49" spans="1:11" ht="17.25" customHeight="1">
      <c r="A49" s="34" t="s">
        <v>43</v>
      </c>
      <c r="B49" s="23">
        <f aca="true" t="shared" si="15" ref="B49:H49">ROUND(B30*B7,2)</f>
        <v>956671.99</v>
      </c>
      <c r="C49" s="23">
        <f t="shared" si="15"/>
        <v>1396479.64</v>
      </c>
      <c r="D49" s="23">
        <f t="shared" si="15"/>
        <v>1776302.69</v>
      </c>
      <c r="E49" s="23">
        <f t="shared" si="15"/>
        <v>858770.88</v>
      </c>
      <c r="F49" s="23">
        <f t="shared" si="15"/>
        <v>1257735.33</v>
      </c>
      <c r="G49" s="23">
        <f t="shared" si="15"/>
        <v>1741603.2</v>
      </c>
      <c r="H49" s="23">
        <f t="shared" si="15"/>
        <v>802700.37</v>
      </c>
      <c r="I49" s="23">
        <f>ROUND(I30*I7,2)</f>
        <v>321810.42</v>
      </c>
      <c r="J49" s="23">
        <f>ROUND(J30*J7,2)</f>
        <v>607927.29</v>
      </c>
      <c r="K49" s="23">
        <f t="shared" si="14"/>
        <v>9720001.809999999</v>
      </c>
    </row>
    <row r="50" spans="1:11" ht="17.25" customHeight="1">
      <c r="A50" s="34" t="s">
        <v>44</v>
      </c>
      <c r="B50" s="19">
        <v>0</v>
      </c>
      <c r="C50" s="23">
        <f>ROUND(C31*C7,2)</f>
        <v>3104.06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3104.06</v>
      </c>
    </row>
    <row r="51" spans="1:11" ht="17.25" customHeight="1">
      <c r="A51" s="66" t="s">
        <v>103</v>
      </c>
      <c r="B51" s="67">
        <f aca="true" t="shared" si="16" ref="B51:H51">ROUND(B32*B7,2)</f>
        <v>-1605.55</v>
      </c>
      <c r="C51" s="67">
        <f t="shared" si="16"/>
        <v>-2143.18</v>
      </c>
      <c r="D51" s="67">
        <f t="shared" si="16"/>
        <v>-2465.38</v>
      </c>
      <c r="E51" s="67">
        <f t="shared" si="16"/>
        <v>-1283.88</v>
      </c>
      <c r="F51" s="67">
        <f t="shared" si="16"/>
        <v>-1949.53</v>
      </c>
      <c r="G51" s="67">
        <f t="shared" si="16"/>
        <v>-2654.68</v>
      </c>
      <c r="H51" s="67">
        <f t="shared" si="16"/>
        <v>-1258.54</v>
      </c>
      <c r="I51" s="19">
        <v>0</v>
      </c>
      <c r="J51" s="19">
        <v>0</v>
      </c>
      <c r="K51" s="67">
        <f>SUM(B51:J51)</f>
        <v>-13360.740000000002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24816.39</v>
      </c>
      <c r="I53" s="31">
        <f>+I35</f>
        <v>0</v>
      </c>
      <c r="J53" s="31">
        <f>+J35</f>
        <v>0</v>
      </c>
      <c r="K53" s="23">
        <f t="shared" si="14"/>
        <v>24816.39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-94446.4</v>
      </c>
      <c r="C61" s="35">
        <f t="shared" si="17"/>
        <v>-142110.99000000002</v>
      </c>
      <c r="D61" s="35">
        <f t="shared" si="17"/>
        <v>-133946.33000000002</v>
      </c>
      <c r="E61" s="35">
        <f t="shared" si="17"/>
        <v>-87263.8</v>
      </c>
      <c r="F61" s="35">
        <f t="shared" si="17"/>
        <v>-92685.13</v>
      </c>
      <c r="G61" s="35">
        <f t="shared" si="17"/>
        <v>-119255.4</v>
      </c>
      <c r="H61" s="35">
        <f t="shared" si="17"/>
        <v>-100587.2</v>
      </c>
      <c r="I61" s="35">
        <f t="shared" si="17"/>
        <v>-23555.57</v>
      </c>
      <c r="J61" s="35">
        <f t="shared" si="17"/>
        <v>-48666.6</v>
      </c>
      <c r="K61" s="35">
        <f>SUM(B61:J61)</f>
        <v>-842517.4199999999</v>
      </c>
    </row>
    <row r="62" spans="1:11" ht="18.75" customHeight="1">
      <c r="A62" s="16" t="s">
        <v>74</v>
      </c>
      <c r="B62" s="35">
        <f aca="true" t="shared" si="18" ref="B62:J62">B63+B64+B65+B66+B67+B68</f>
        <v>-92446.4</v>
      </c>
      <c r="C62" s="35">
        <f t="shared" si="18"/>
        <v>-141052.2</v>
      </c>
      <c r="D62" s="35">
        <f t="shared" si="18"/>
        <v>-132836.6</v>
      </c>
      <c r="E62" s="35">
        <f t="shared" si="18"/>
        <v>-86263.8</v>
      </c>
      <c r="F62" s="35">
        <f t="shared" si="18"/>
        <v>-90291.8</v>
      </c>
      <c r="G62" s="35">
        <f t="shared" si="18"/>
        <v>-117249</v>
      </c>
      <c r="H62" s="35">
        <f t="shared" si="18"/>
        <v>-98587.2</v>
      </c>
      <c r="I62" s="35">
        <f t="shared" si="18"/>
        <v>-20083</v>
      </c>
      <c r="J62" s="35">
        <f t="shared" si="18"/>
        <v>-48666.6</v>
      </c>
      <c r="K62" s="35">
        <f aca="true" t="shared" si="19" ref="K62:K91">SUM(B62:J62)</f>
        <v>-827476.6</v>
      </c>
    </row>
    <row r="63" spans="1:11" ht="18.75" customHeight="1">
      <c r="A63" s="12" t="s">
        <v>75</v>
      </c>
      <c r="B63" s="35">
        <f>-ROUND(B9*$D$3,2)</f>
        <v>-92446.4</v>
      </c>
      <c r="C63" s="35">
        <f aca="true" t="shared" si="20" ref="C63:J63">-ROUND(C9*$D$3,2)</f>
        <v>-141052.2</v>
      </c>
      <c r="D63" s="35">
        <f t="shared" si="20"/>
        <v>-132836.6</v>
      </c>
      <c r="E63" s="35">
        <f t="shared" si="20"/>
        <v>-86263.8</v>
      </c>
      <c r="F63" s="35">
        <f t="shared" si="20"/>
        <v>-90291.8</v>
      </c>
      <c r="G63" s="35">
        <f t="shared" si="20"/>
        <v>-117249</v>
      </c>
      <c r="H63" s="35">
        <f t="shared" si="20"/>
        <v>-98587.2</v>
      </c>
      <c r="I63" s="35">
        <f t="shared" si="20"/>
        <v>-20083</v>
      </c>
      <c r="J63" s="35">
        <f t="shared" si="20"/>
        <v>-48666.6</v>
      </c>
      <c r="K63" s="35">
        <f t="shared" si="19"/>
        <v>-827476.6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-2000</v>
      </c>
      <c r="C69" s="67">
        <f>SUM(C70:C102)</f>
        <v>-1058.79</v>
      </c>
      <c r="D69" s="67">
        <f>SUM(D70:D102)</f>
        <v>-1109.73</v>
      </c>
      <c r="E69" s="67">
        <f aca="true" t="shared" si="21" ref="E69:J69">SUM(E70:E102)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19"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883980.5</v>
      </c>
      <c r="C106" s="24">
        <f t="shared" si="22"/>
        <v>1286461.89</v>
      </c>
      <c r="D106" s="24">
        <f t="shared" si="22"/>
        <v>1672414.11</v>
      </c>
      <c r="E106" s="24">
        <f t="shared" si="22"/>
        <v>796620.73</v>
      </c>
      <c r="F106" s="24">
        <f t="shared" si="22"/>
        <v>1192062.29</v>
      </c>
      <c r="G106" s="24">
        <f t="shared" si="22"/>
        <v>1657698.9000000001</v>
      </c>
      <c r="H106" s="24">
        <f t="shared" si="22"/>
        <v>749937.13</v>
      </c>
      <c r="I106" s="24">
        <f>+I107+I108</f>
        <v>299320.56999999995</v>
      </c>
      <c r="J106" s="24">
        <f>+J107+J108</f>
        <v>575841.3</v>
      </c>
      <c r="K106" s="48">
        <f>SUM(B106:J106)</f>
        <v>9114337.420000002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864711.72</v>
      </c>
      <c r="C107" s="24">
        <f t="shared" si="23"/>
        <v>1261103.25</v>
      </c>
      <c r="D107" s="24">
        <f t="shared" si="23"/>
        <v>1646276.74</v>
      </c>
      <c r="E107" s="24">
        <f t="shared" si="23"/>
        <v>773668.6</v>
      </c>
      <c r="F107" s="24">
        <f t="shared" si="23"/>
        <v>1168382.19</v>
      </c>
      <c r="G107" s="24">
        <f t="shared" si="23"/>
        <v>1627123.2000000002</v>
      </c>
      <c r="H107" s="24">
        <f t="shared" si="23"/>
        <v>729386.06</v>
      </c>
      <c r="I107" s="24">
        <f t="shared" si="23"/>
        <v>299320.56999999995</v>
      </c>
      <c r="J107" s="24">
        <f t="shared" si="23"/>
        <v>561477.7300000001</v>
      </c>
      <c r="K107" s="48">
        <f>SUM(B107:J107)</f>
        <v>8931450.06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9114337.45</v>
      </c>
      <c r="L114" s="54"/>
    </row>
    <row r="115" spans="1:11" ht="18.75" customHeight="1">
      <c r="A115" s="26" t="s">
        <v>70</v>
      </c>
      <c r="B115" s="27">
        <v>114743.07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114743.07</v>
      </c>
    </row>
    <row r="116" spans="1:11" ht="18.75" customHeight="1">
      <c r="A116" s="26" t="s">
        <v>71</v>
      </c>
      <c r="B116" s="27">
        <v>769237.43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769237.43</v>
      </c>
    </row>
    <row r="117" spans="1:11" ht="18.75" customHeight="1">
      <c r="A117" s="26" t="s">
        <v>72</v>
      </c>
      <c r="B117" s="40">
        <v>0</v>
      </c>
      <c r="C117" s="27">
        <f>+C106</f>
        <v>1286461.89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1286461.89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1672414.11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1672414.11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716958.67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716958.67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79662.07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79662.07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222401.85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222401.85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424115.11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424115.11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64288.71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64288.71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481256.63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481256.63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514035.92</v>
      </c>
      <c r="H125" s="40">
        <v>0</v>
      </c>
      <c r="I125" s="40">
        <v>0</v>
      </c>
      <c r="J125" s="40">
        <v>0</v>
      </c>
      <c r="K125" s="41">
        <f t="shared" si="25"/>
        <v>514035.92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42382.85</v>
      </c>
      <c r="H126" s="40">
        <v>0</v>
      </c>
      <c r="I126" s="40">
        <v>0</v>
      </c>
      <c r="J126" s="40">
        <v>0</v>
      </c>
      <c r="K126" s="41">
        <f t="shared" si="25"/>
        <v>42382.85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242653.31</v>
      </c>
      <c r="H127" s="40">
        <v>0</v>
      </c>
      <c r="I127" s="40">
        <v>0</v>
      </c>
      <c r="J127" s="40">
        <v>0</v>
      </c>
      <c r="K127" s="41">
        <f t="shared" si="25"/>
        <v>242653.31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205659.72</v>
      </c>
      <c r="H128" s="40">
        <v>0</v>
      </c>
      <c r="I128" s="40">
        <v>0</v>
      </c>
      <c r="J128" s="40">
        <v>0</v>
      </c>
      <c r="K128" s="41">
        <f t="shared" si="25"/>
        <v>205659.72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652967.11</v>
      </c>
      <c r="H129" s="40">
        <v>0</v>
      </c>
      <c r="I129" s="40">
        <v>0</v>
      </c>
      <c r="J129" s="40">
        <v>0</v>
      </c>
      <c r="K129" s="41">
        <f t="shared" si="25"/>
        <v>652967.11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259554.43</v>
      </c>
      <c r="I130" s="40">
        <v>0</v>
      </c>
      <c r="J130" s="40">
        <v>0</v>
      </c>
      <c r="K130" s="41">
        <f t="shared" si="25"/>
        <v>259554.43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490382.7</v>
      </c>
      <c r="I131" s="40">
        <v>0</v>
      </c>
      <c r="J131" s="40">
        <v>0</v>
      </c>
      <c r="K131" s="41">
        <f t="shared" si="25"/>
        <v>490382.7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299320.57</v>
      </c>
      <c r="J132" s="40">
        <v>0</v>
      </c>
      <c r="K132" s="41">
        <f t="shared" si="25"/>
        <v>299320.57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575841.3</v>
      </c>
      <c r="K133" s="44">
        <f t="shared" si="25"/>
        <v>575841.3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2017-09-22T12:56:41Z</dcterms:modified>
  <cp:category/>
  <cp:version/>
  <cp:contentType/>
  <cp:contentStatus/>
</cp:coreProperties>
</file>