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<sst xmlns="http://schemas.openxmlformats.org/spreadsheetml/2006/main" count="139" uniqueCount="139">
  <si>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</si>
  <si>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</si>
  <si>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</si>
  <si>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</si>
  <si>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</si>
  <si>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</si>
  <si>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</si>
  <si>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</si>
  <si>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</si>
  <si>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</si>
  <si>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</si>
  <si>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</si>
  <si>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</si>
  <si>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</si>
  <si>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</si>
  <si>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</si>
  <si>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</si>
  <si>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</si>
  <si>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</si>
  <si>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</si>
  <si>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</si>
  <si>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</si>
  <si>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</si>
  <si>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</si>
  <si>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</si>
  <si>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</si>
  <si>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</si>
  <si>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</si>
  <si>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</si>
  <si>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</si>
  <si>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</si>
  <si>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</si>
  <si>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</si>
  <si>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</si>
  <si>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</si>
  <si>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</si>
  <si>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</si>
  <si>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</si>
  <si>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</si>
  <si>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</si>
  <si>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</si>
  <si>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</si>
  <si>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</si>
  <si>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</si>
  <si>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</si>
  <si>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</si>
  <si>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</si>
  <si>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</si>
  <si>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</si>
  <si>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</si>
  <si>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</si>
  <si>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</si>
  <si>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</si>
  <si>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</si>
  <si>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</si>
  <si>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</si>
  <si>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</si>
  <si>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</si>
  <si>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</si>
  <si>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</si>
  <si>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</si>
  <si>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</si>
  <si>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</si>
  <si>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</si>
  <si>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</si>
  <si>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</si>
  <si>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</si>
  <si>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</si>
  <si>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</si>
  <si>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</si>
  <si>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</si>
  <si>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</si>
  <si>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</si>
  <si>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</si>
  <si>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</si>
  <si>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</si>
  <si>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</si>
  <si>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</si>
  <si>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</si>
  <si>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</si>
  <si>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</si>
  <si>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</si>
  <si>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</si>
  <si>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</si>
  <si>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</si>
  <si>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</si>
  <si>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</si>
  <si>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</si>
  <si>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</si>
  <si>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</si>
  <si>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</si>
  <si>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</si>
  <si>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</si>
  <si>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</si>
  <si>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</si>
  <si>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</si>
  <si>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</si>
  <si>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</si>
  <si>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</si>
  <si>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</si>
  <si>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</si>
  <si>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</si>
  <si>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</si>
  <si>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</si>
  <si>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</si>
  <si>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</si>
  <si>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</si>
  <si>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</si>
  <si>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</si>
  <si>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</si>
  <si>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</si>
  <si>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</si>
  <si>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</si>
  <si>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</si>
  <si>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</si>
  <si>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</si>
  <si>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</si>
  <si>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</si>
  <si>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</si>
  <si>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</si>
  <si>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</si>
  <si>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</si>
  <si>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</si>
  <si>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</si>
  <si>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</si>
  <si>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</si>
  <si>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</si>
  <si>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</si>
  <si>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</si>
  <si>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</si>
  <si>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</si>
  <si>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</si>
  <si>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6.2.17. Descumprimento de Entrega Certidão Negativa de Tributos</t>
  </si>
  <si>
    <t>OPERAÇÃO 15/09/17 - VENCIMENTO 22/09/17</t>
  </si>
  <si>
    <t>6.2.31. Ajuste de Remuneração Previsto Contratualmente ¹</t>
  </si>
  <si>
    <t>Notas:</t>
  </si>
  <si>
    <t>¹ Ajuste de remuneração previsto contratualmente, período de 25/07/17 a 24/08/17, parcela 11/16.</t>
  </si>
  <si>
    <t>6.3. Revisão de Remuneração pelo Transporte Coletivo ²</t>
  </si>
  <si>
    <t>² Pagamento de combustível não fóssil de agosto e setembro/17.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</si>
</sst>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90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89</v>
      </c>
      <c r="J5" s="83" t="s">
        <v>88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597278</v>
      </c>
      <c r="C7" s="9">
        <f t="shared" si="0"/>
        <v>777482</v>
      </c>
      <c r="D7" s="9">
        <f t="shared" si="0"/>
        <v>804412</v>
      </c>
      <c r="E7" s="9">
        <f t="shared" si="0"/>
        <v>533912</v>
      </c>
      <c r="F7" s="9">
        <f t="shared" si="0"/>
        <v>732337</v>
      </c>
      <c r="G7" s="9">
        <f t="shared" si="0"/>
        <v>1233509</v>
      </c>
      <c r="H7" s="9">
        <f t="shared" si="0"/>
        <v>566033</v>
      </c>
      <c r="I7" s="9">
        <f t="shared" si="0"/>
        <v>121827</v>
      </c>
      <c r="J7" s="9">
        <f t="shared" si="0"/>
        <v>331122</v>
      </c>
      <c r="K7" s="9">
        <f t="shared" si="0"/>
        <v>5697912</v>
      </c>
      <c r="L7" s="51"/>
    </row>
    <row r="8" spans="1:11" ht="17.25" customHeight="1">
      <c r="A8" s="10" t="s">
        <v>96</v>
      </c>
      <c r="B8" s="11">
        <f>B9+B12+B16</f>
        <v>277440</v>
      </c>
      <c r="C8" s="11">
        <f aca="true" t="shared" si="1" ref="C8:J8">C9+C12+C16</f>
        <v>372794</v>
      </c>
      <c r="D8" s="11">
        <f t="shared" si="1"/>
        <v>360782</v>
      </c>
      <c r="E8" s="11">
        <f t="shared" si="1"/>
        <v>257248</v>
      </c>
      <c r="F8" s="11">
        <f t="shared" si="1"/>
        <v>337130</v>
      </c>
      <c r="G8" s="11">
        <f t="shared" si="1"/>
        <v>571823</v>
      </c>
      <c r="H8" s="11">
        <f t="shared" si="1"/>
        <v>291657</v>
      </c>
      <c r="I8" s="11">
        <f t="shared" si="1"/>
        <v>53155</v>
      </c>
      <c r="J8" s="11">
        <f t="shared" si="1"/>
        <v>146562</v>
      </c>
      <c r="K8" s="11">
        <f>SUM(B8:J8)</f>
        <v>2668591</v>
      </c>
    </row>
    <row r="9" spans="1:11" ht="17.25" customHeight="1">
      <c r="A9" s="15" t="s">
        <v>16</v>
      </c>
      <c r="B9" s="13">
        <f>+B10+B11</f>
        <v>33675</v>
      </c>
      <c r="C9" s="13">
        <f aca="true" t="shared" si="2" ref="C9:J9">+C10+C11</f>
        <v>47485</v>
      </c>
      <c r="D9" s="13">
        <f t="shared" si="2"/>
        <v>42382</v>
      </c>
      <c r="E9" s="13">
        <f t="shared" si="2"/>
        <v>32670</v>
      </c>
      <c r="F9" s="13">
        <f t="shared" si="2"/>
        <v>35113</v>
      </c>
      <c r="G9" s="13">
        <f t="shared" si="2"/>
        <v>46863</v>
      </c>
      <c r="H9" s="13">
        <f t="shared" si="2"/>
        <v>43809</v>
      </c>
      <c r="I9" s="13">
        <f t="shared" si="2"/>
        <v>7596</v>
      </c>
      <c r="J9" s="13">
        <f t="shared" si="2"/>
        <v>15726</v>
      </c>
      <c r="K9" s="11">
        <f>SUM(B9:J9)</f>
        <v>305319</v>
      </c>
    </row>
    <row r="10" spans="1:11" ht="17.25" customHeight="1">
      <c r="A10" s="29" t="s">
        <v>17</v>
      </c>
      <c r="B10" s="13">
        <v>33675</v>
      </c>
      <c r="C10" s="13">
        <v>47485</v>
      </c>
      <c r="D10" s="13">
        <v>42382</v>
      </c>
      <c r="E10" s="13">
        <v>32670</v>
      </c>
      <c r="F10" s="13">
        <v>35113</v>
      </c>
      <c r="G10" s="13">
        <v>46863</v>
      </c>
      <c r="H10" s="13">
        <v>43809</v>
      </c>
      <c r="I10" s="13">
        <v>7596</v>
      </c>
      <c r="J10" s="13">
        <v>15726</v>
      </c>
      <c r="K10" s="11">
        <f>SUM(B10:J10)</f>
        <v>305319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228783</v>
      </c>
      <c r="C12" s="17">
        <f t="shared" si="3"/>
        <v>304389</v>
      </c>
      <c r="D12" s="17">
        <f t="shared" si="3"/>
        <v>298841</v>
      </c>
      <c r="E12" s="17">
        <f t="shared" si="3"/>
        <v>210963</v>
      </c>
      <c r="F12" s="17">
        <f t="shared" si="3"/>
        <v>280689</v>
      </c>
      <c r="G12" s="17">
        <f t="shared" si="3"/>
        <v>487668</v>
      </c>
      <c r="H12" s="17">
        <f t="shared" si="3"/>
        <v>232751</v>
      </c>
      <c r="I12" s="17">
        <f t="shared" si="3"/>
        <v>42314</v>
      </c>
      <c r="J12" s="17">
        <f t="shared" si="3"/>
        <v>122775</v>
      </c>
      <c r="K12" s="11">
        <f aca="true" t="shared" si="4" ref="K12:K27">SUM(B12:J12)</f>
        <v>2209173</v>
      </c>
    </row>
    <row r="13" spans="1:13" ht="17.25" customHeight="1">
      <c r="A13" s="14" t="s">
        <v>19</v>
      </c>
      <c r="B13" s="13">
        <v>105791</v>
      </c>
      <c r="C13" s="13">
        <v>151061</v>
      </c>
      <c r="D13" s="13">
        <v>152645</v>
      </c>
      <c r="E13" s="13">
        <v>104244</v>
      </c>
      <c r="F13" s="13">
        <v>136952</v>
      </c>
      <c r="G13" s="13">
        <v>223415</v>
      </c>
      <c r="H13" s="13">
        <v>102140</v>
      </c>
      <c r="I13" s="13">
        <v>22730</v>
      </c>
      <c r="J13" s="13">
        <v>62136</v>
      </c>
      <c r="K13" s="11">
        <f t="shared" si="4"/>
        <v>1061114</v>
      </c>
      <c r="L13" s="51"/>
      <c r="M13" s="52"/>
    </row>
    <row r="14" spans="1:12" ht="17.25" customHeight="1">
      <c r="A14" s="14" t="s">
        <v>20</v>
      </c>
      <c r="B14" s="13">
        <v>112954</v>
      </c>
      <c r="C14" s="13">
        <v>137162</v>
      </c>
      <c r="D14" s="13">
        <v>135555</v>
      </c>
      <c r="E14" s="13">
        <v>96823</v>
      </c>
      <c r="F14" s="13">
        <v>133185</v>
      </c>
      <c r="G14" s="13">
        <v>247616</v>
      </c>
      <c r="H14" s="13">
        <v>111769</v>
      </c>
      <c r="I14" s="13">
        <v>16934</v>
      </c>
      <c r="J14" s="13">
        <v>56921</v>
      </c>
      <c r="K14" s="11">
        <f t="shared" si="4"/>
        <v>1048919</v>
      </c>
      <c r="L14" s="51"/>
    </row>
    <row r="15" spans="1:11" ht="17.25" customHeight="1">
      <c r="A15" s="14" t="s">
        <v>21</v>
      </c>
      <c r="B15" s="13">
        <v>10038</v>
      </c>
      <c r="C15" s="13">
        <v>16166</v>
      </c>
      <c r="D15" s="13">
        <v>10641</v>
      </c>
      <c r="E15" s="13">
        <v>9896</v>
      </c>
      <c r="F15" s="13">
        <v>10552</v>
      </c>
      <c r="G15" s="13">
        <v>16637</v>
      </c>
      <c r="H15" s="13">
        <v>18842</v>
      </c>
      <c r="I15" s="13">
        <v>2650</v>
      </c>
      <c r="J15" s="13">
        <v>3718</v>
      </c>
      <c r="K15" s="11">
        <f t="shared" si="4"/>
        <v>99140</v>
      </c>
    </row>
    <row r="16" spans="1:11" ht="17.25" customHeight="1">
      <c r="A16" s="15" t="s">
        <v>92</v>
      </c>
      <c r="B16" s="13">
        <f>B17+B18+B19</f>
        <v>14982</v>
      </c>
      <c r="C16" s="13">
        <f aca="true" t="shared" si="5" ref="C16:J16">C17+C18+C19</f>
        <v>20920</v>
      </c>
      <c r="D16" s="13">
        <f t="shared" si="5"/>
        <v>19559</v>
      </c>
      <c r="E16" s="13">
        <f t="shared" si="5"/>
        <v>13615</v>
      </c>
      <c r="F16" s="13">
        <f t="shared" si="5"/>
        <v>21328</v>
      </c>
      <c r="G16" s="13">
        <f t="shared" si="5"/>
        <v>37292</v>
      </c>
      <c r="H16" s="13">
        <f t="shared" si="5"/>
        <v>15097</v>
      </c>
      <c r="I16" s="13">
        <f t="shared" si="5"/>
        <v>3245</v>
      </c>
      <c r="J16" s="13">
        <f t="shared" si="5"/>
        <v>8061</v>
      </c>
      <c r="K16" s="11">
        <f t="shared" si="4"/>
        <v>154099</v>
      </c>
    </row>
    <row r="17" spans="1:11" ht="17.25" customHeight="1">
      <c r="A17" s="14" t="s">
        <v>93</v>
      </c>
      <c r="B17" s="13">
        <v>14872</v>
      </c>
      <c r="C17" s="13">
        <v>20761</v>
      </c>
      <c r="D17" s="13">
        <v>19443</v>
      </c>
      <c r="E17" s="13">
        <v>13499</v>
      </c>
      <c r="F17" s="13">
        <v>21194</v>
      </c>
      <c r="G17" s="13">
        <v>36977</v>
      </c>
      <c r="H17" s="13">
        <v>14982</v>
      </c>
      <c r="I17" s="13">
        <v>3231</v>
      </c>
      <c r="J17" s="13">
        <v>8005</v>
      </c>
      <c r="K17" s="11">
        <f t="shared" si="4"/>
        <v>152964</v>
      </c>
    </row>
    <row r="18" spans="1:11" ht="17.25" customHeight="1">
      <c r="A18" s="14" t="s">
        <v>94</v>
      </c>
      <c r="B18" s="13">
        <v>106</v>
      </c>
      <c r="C18" s="13">
        <v>129</v>
      </c>
      <c r="D18" s="13">
        <v>102</v>
      </c>
      <c r="E18" s="13">
        <v>106</v>
      </c>
      <c r="F18" s="13">
        <v>130</v>
      </c>
      <c r="G18" s="13">
        <v>298</v>
      </c>
      <c r="H18" s="13">
        <v>108</v>
      </c>
      <c r="I18" s="13">
        <v>14</v>
      </c>
      <c r="J18" s="13">
        <v>51</v>
      </c>
      <c r="K18" s="11">
        <f t="shared" si="4"/>
        <v>1044</v>
      </c>
    </row>
    <row r="19" spans="1:11" ht="17.25" customHeight="1">
      <c r="A19" s="14" t="s">
        <v>95</v>
      </c>
      <c r="B19" s="13">
        <v>4</v>
      </c>
      <c r="C19" s="13">
        <v>30</v>
      </c>
      <c r="D19" s="13">
        <v>14</v>
      </c>
      <c r="E19" s="13">
        <v>10</v>
      </c>
      <c r="F19" s="13">
        <v>4</v>
      </c>
      <c r="G19" s="13">
        <v>17</v>
      </c>
      <c r="H19" s="13">
        <v>7</v>
      </c>
      <c r="I19" s="13">
        <v>0</v>
      </c>
      <c r="J19" s="13">
        <v>5</v>
      </c>
      <c r="K19" s="11">
        <f t="shared" si="4"/>
        <v>91</v>
      </c>
    </row>
    <row r="20" spans="1:11" ht="17.25" customHeight="1">
      <c r="A20" s="16" t="s">
        <v>22</v>
      </c>
      <c r="B20" s="11">
        <f>+B21+B22+B23</f>
        <v>164161</v>
      </c>
      <c r="C20" s="11">
        <f aca="true" t="shared" si="6" ref="C20:J20">+C21+C22+C23</f>
        <v>189431</v>
      </c>
      <c r="D20" s="11">
        <f t="shared" si="6"/>
        <v>214527</v>
      </c>
      <c r="E20" s="11">
        <f t="shared" si="6"/>
        <v>132593</v>
      </c>
      <c r="F20" s="11">
        <f t="shared" si="6"/>
        <v>215877</v>
      </c>
      <c r="G20" s="11">
        <f t="shared" si="6"/>
        <v>406775</v>
      </c>
      <c r="H20" s="11">
        <f t="shared" si="6"/>
        <v>139128</v>
      </c>
      <c r="I20" s="11">
        <f t="shared" si="6"/>
        <v>32115</v>
      </c>
      <c r="J20" s="11">
        <f t="shared" si="6"/>
        <v>82299</v>
      </c>
      <c r="K20" s="11">
        <f t="shared" si="4"/>
        <v>1576906</v>
      </c>
    </row>
    <row r="21" spans="1:12" ht="17.25" customHeight="1">
      <c r="A21" s="12" t="s">
        <v>23</v>
      </c>
      <c r="B21" s="13">
        <v>84139</v>
      </c>
      <c r="C21" s="13">
        <v>106729</v>
      </c>
      <c r="D21" s="13">
        <v>123068</v>
      </c>
      <c r="E21" s="13">
        <v>73748</v>
      </c>
      <c r="F21" s="13">
        <v>117967</v>
      </c>
      <c r="G21" s="13">
        <v>204292</v>
      </c>
      <c r="H21" s="13">
        <v>72935</v>
      </c>
      <c r="I21" s="13">
        <v>19358</v>
      </c>
      <c r="J21" s="13">
        <v>46064</v>
      </c>
      <c r="K21" s="11">
        <f t="shared" si="4"/>
        <v>848300</v>
      </c>
      <c r="L21" s="51"/>
    </row>
    <row r="22" spans="1:12" ht="17.25" customHeight="1">
      <c r="A22" s="12" t="s">
        <v>24</v>
      </c>
      <c r="B22" s="13">
        <v>75466</v>
      </c>
      <c r="C22" s="13">
        <v>76884</v>
      </c>
      <c r="D22" s="13">
        <v>86943</v>
      </c>
      <c r="E22" s="13">
        <v>55548</v>
      </c>
      <c r="F22" s="13">
        <v>93639</v>
      </c>
      <c r="G22" s="13">
        <v>194556</v>
      </c>
      <c r="H22" s="13">
        <v>60339</v>
      </c>
      <c r="I22" s="13">
        <v>11811</v>
      </c>
      <c r="J22" s="13">
        <v>34599</v>
      </c>
      <c r="K22" s="11">
        <f t="shared" si="4"/>
        <v>689785</v>
      </c>
      <c r="L22" s="51"/>
    </row>
    <row r="23" spans="1:11" ht="17.25" customHeight="1">
      <c r="A23" s="12" t="s">
        <v>25</v>
      </c>
      <c r="B23" s="13">
        <v>4556</v>
      </c>
      <c r="C23" s="13">
        <v>5818</v>
      </c>
      <c r="D23" s="13">
        <v>4516</v>
      </c>
      <c r="E23" s="13">
        <v>3297</v>
      </c>
      <c r="F23" s="13">
        <v>4271</v>
      </c>
      <c r="G23" s="13">
        <v>7927</v>
      </c>
      <c r="H23" s="13">
        <v>5854</v>
      </c>
      <c r="I23" s="13">
        <v>946</v>
      </c>
      <c r="J23" s="13">
        <v>1636</v>
      </c>
      <c r="K23" s="11">
        <f t="shared" si="4"/>
        <v>38821</v>
      </c>
    </row>
    <row r="24" spans="1:11" ht="17.25" customHeight="1">
      <c r="A24" s="16" t="s">
        <v>26</v>
      </c>
      <c r="B24" s="13">
        <f>+B25+B26</f>
        <v>155677</v>
      </c>
      <c r="C24" s="13">
        <f aca="true" t="shared" si="7" ref="C24:J24">+C25+C26</f>
        <v>215257</v>
      </c>
      <c r="D24" s="13">
        <f t="shared" si="7"/>
        <v>229103</v>
      </c>
      <c r="E24" s="13">
        <f t="shared" si="7"/>
        <v>144071</v>
      </c>
      <c r="F24" s="13">
        <f t="shared" si="7"/>
        <v>179330</v>
      </c>
      <c r="G24" s="13">
        <f t="shared" si="7"/>
        <v>254911</v>
      </c>
      <c r="H24" s="13">
        <f t="shared" si="7"/>
        <v>127574</v>
      </c>
      <c r="I24" s="13">
        <f t="shared" si="7"/>
        <v>36557</v>
      </c>
      <c r="J24" s="13">
        <f t="shared" si="7"/>
        <v>102261</v>
      </c>
      <c r="K24" s="11">
        <f t="shared" si="4"/>
        <v>1444741</v>
      </c>
    </row>
    <row r="25" spans="1:12" ht="17.25" customHeight="1">
      <c r="A25" s="12" t="s">
        <v>114</v>
      </c>
      <c r="B25" s="13">
        <v>64669</v>
      </c>
      <c r="C25" s="13">
        <v>98668</v>
      </c>
      <c r="D25" s="13">
        <v>112448</v>
      </c>
      <c r="E25" s="13">
        <v>70183</v>
      </c>
      <c r="F25" s="13">
        <v>82122</v>
      </c>
      <c r="G25" s="13">
        <v>110972</v>
      </c>
      <c r="H25" s="13">
        <v>55535</v>
      </c>
      <c r="I25" s="13">
        <v>20005</v>
      </c>
      <c r="J25" s="13">
        <v>47382</v>
      </c>
      <c r="K25" s="11">
        <f t="shared" si="4"/>
        <v>661984</v>
      </c>
      <c r="L25" s="51"/>
    </row>
    <row r="26" spans="1:12" ht="17.25" customHeight="1">
      <c r="A26" s="12" t="s">
        <v>115</v>
      </c>
      <c r="B26" s="13">
        <v>91008</v>
      </c>
      <c r="C26" s="13">
        <v>116589</v>
      </c>
      <c r="D26" s="13">
        <v>116655</v>
      </c>
      <c r="E26" s="13">
        <v>73888</v>
      </c>
      <c r="F26" s="13">
        <v>97208</v>
      </c>
      <c r="G26" s="13">
        <v>143939</v>
      </c>
      <c r="H26" s="13">
        <v>72039</v>
      </c>
      <c r="I26" s="13">
        <v>16552</v>
      </c>
      <c r="J26" s="13">
        <v>54879</v>
      </c>
      <c r="K26" s="11">
        <f t="shared" si="4"/>
        <v>782757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7674</v>
      </c>
      <c r="I27" s="11">
        <v>0</v>
      </c>
      <c r="J27" s="11">
        <v>0</v>
      </c>
      <c r="K27" s="11">
        <f t="shared" si="4"/>
        <v>7674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102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10856.89</v>
      </c>
      <c r="I35" s="19">
        <v>0</v>
      </c>
      <c r="J35" s="19">
        <v>0</v>
      </c>
      <c r="K35" s="23">
        <f>SUM(B35:J35)</f>
        <v>10856.89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101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1728768.34</v>
      </c>
      <c r="C47" s="22">
        <f aca="true" t="shared" si="12" ref="C47:H47">+C48+C57</f>
        <v>2515184.92</v>
      </c>
      <c r="D47" s="22">
        <f t="shared" si="12"/>
        <v>2926395.3</v>
      </c>
      <c r="E47" s="22">
        <f t="shared" si="12"/>
        <v>1659751.5599999998</v>
      </c>
      <c r="F47" s="22">
        <f t="shared" si="12"/>
        <v>2246111.89</v>
      </c>
      <c r="G47" s="22">
        <f t="shared" si="12"/>
        <v>3189251.22</v>
      </c>
      <c r="H47" s="22">
        <f t="shared" si="12"/>
        <v>1693203.47</v>
      </c>
      <c r="I47" s="22">
        <f>+I48+I57</f>
        <v>634541.75</v>
      </c>
      <c r="J47" s="22">
        <f>+J48+J57</f>
        <v>1038356.88</v>
      </c>
      <c r="K47" s="22">
        <f>SUM(B47:J47)</f>
        <v>17631565.330000002</v>
      </c>
    </row>
    <row r="48" spans="1:11" ht="17.25" customHeight="1">
      <c r="A48" s="16" t="s">
        <v>107</v>
      </c>
      <c r="B48" s="23">
        <f>SUM(B49:B56)</f>
        <v>1709499.56</v>
      </c>
      <c r="C48" s="23">
        <f aca="true" t="shared" si="13" ref="C48:J48">SUM(C49:C56)</f>
        <v>2489826.28</v>
      </c>
      <c r="D48" s="23">
        <f t="shared" si="13"/>
        <v>2900257.9299999997</v>
      </c>
      <c r="E48" s="23">
        <f t="shared" si="13"/>
        <v>1636799.43</v>
      </c>
      <c r="F48" s="23">
        <f t="shared" si="13"/>
        <v>2222431.79</v>
      </c>
      <c r="G48" s="23">
        <f t="shared" si="13"/>
        <v>3158675.52</v>
      </c>
      <c r="H48" s="23">
        <f t="shared" si="13"/>
        <v>1672652.4</v>
      </c>
      <c r="I48" s="23">
        <f t="shared" si="13"/>
        <v>634541.75</v>
      </c>
      <c r="J48" s="23">
        <f t="shared" si="13"/>
        <v>1023993.31</v>
      </c>
      <c r="K48" s="23">
        <f aca="true" t="shared" si="14" ref="K48:K57">SUM(B48:J48)</f>
        <v>17448677.97</v>
      </c>
    </row>
    <row r="49" spans="1:11" ht="17.25" customHeight="1">
      <c r="A49" s="34" t="s">
        <v>43</v>
      </c>
      <c r="B49" s="23">
        <f aca="true" t="shared" si="15" ref="B49:H49">ROUND(B30*B7,2)</f>
        <v>1708274.81</v>
      </c>
      <c r="C49" s="23">
        <f t="shared" si="15"/>
        <v>2482344.53</v>
      </c>
      <c r="D49" s="23">
        <f t="shared" si="15"/>
        <v>2897894.23</v>
      </c>
      <c r="E49" s="23">
        <f t="shared" si="15"/>
        <v>1635799.59</v>
      </c>
      <c r="F49" s="23">
        <f t="shared" si="15"/>
        <v>2220592.25</v>
      </c>
      <c r="G49" s="23">
        <f t="shared" si="15"/>
        <v>3156056.13</v>
      </c>
      <c r="H49" s="23">
        <f t="shared" si="15"/>
        <v>1660684.22</v>
      </c>
      <c r="I49" s="23">
        <f>ROUND(I30*I7,2)</f>
        <v>633476.03</v>
      </c>
      <c r="J49" s="23">
        <f>ROUND(J30*J7,2)</f>
        <v>1021776.27</v>
      </c>
      <c r="K49" s="23">
        <f t="shared" si="14"/>
        <v>17416898.06</v>
      </c>
    </row>
    <row r="50" spans="1:11" ht="17.25" customHeight="1">
      <c r="A50" s="34" t="s">
        <v>44</v>
      </c>
      <c r="B50" s="19">
        <v>0</v>
      </c>
      <c r="C50" s="23">
        <f>ROUND(C31*C7,2)</f>
        <v>5517.69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5517.69</v>
      </c>
    </row>
    <row r="51" spans="1:11" ht="17.25" customHeight="1">
      <c r="A51" s="65" t="s">
        <v>103</v>
      </c>
      <c r="B51" s="66">
        <f aca="true" t="shared" si="16" ref="B51:H51">ROUND(B32*B7,2)</f>
        <v>-2866.93</v>
      </c>
      <c r="C51" s="66">
        <f t="shared" si="16"/>
        <v>-3809.66</v>
      </c>
      <c r="D51" s="66">
        <f t="shared" si="16"/>
        <v>-4022.06</v>
      </c>
      <c r="E51" s="66">
        <f t="shared" si="16"/>
        <v>-2445.56</v>
      </c>
      <c r="F51" s="66">
        <f t="shared" si="16"/>
        <v>-3441.98</v>
      </c>
      <c r="G51" s="66">
        <f t="shared" si="16"/>
        <v>-4810.69</v>
      </c>
      <c r="H51" s="66">
        <f t="shared" si="16"/>
        <v>-2603.75</v>
      </c>
      <c r="I51" s="19">
        <v>0</v>
      </c>
      <c r="J51" s="19">
        <v>0</v>
      </c>
      <c r="K51" s="66">
        <f>SUM(B51:J51)</f>
        <v>-24000.629999999997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10856.89</v>
      </c>
      <c r="I53" s="31">
        <f>+I35</f>
        <v>0</v>
      </c>
      <c r="J53" s="31">
        <f>+J35</f>
        <v>0</v>
      </c>
      <c r="K53" s="23">
        <f t="shared" si="14"/>
        <v>10856.89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-199066.37</v>
      </c>
      <c r="C61" s="35">
        <f t="shared" si="17"/>
        <v>-218918.59000000003</v>
      </c>
      <c r="D61" s="35">
        <f t="shared" si="17"/>
        <v>-284088.7</v>
      </c>
      <c r="E61" s="35">
        <f t="shared" si="17"/>
        <v>-263316.38</v>
      </c>
      <c r="F61" s="35">
        <f t="shared" si="17"/>
        <v>-224098.20000000004</v>
      </c>
      <c r="G61" s="35">
        <f t="shared" si="17"/>
        <v>-301882.56</v>
      </c>
      <c r="H61" s="35">
        <f t="shared" si="17"/>
        <v>-210331.12</v>
      </c>
      <c r="I61" s="35">
        <f t="shared" si="17"/>
        <v>-139834.4</v>
      </c>
      <c r="J61" s="35">
        <f t="shared" si="17"/>
        <v>-100485.33</v>
      </c>
      <c r="K61" s="35">
        <f>SUM(B61:J61)</f>
        <v>-1942021.65</v>
      </c>
    </row>
    <row r="62" spans="1:11" ht="18.75" customHeight="1">
      <c r="A62" s="16" t="s">
        <v>74</v>
      </c>
      <c r="B62" s="35">
        <f aca="true" t="shared" si="18" ref="B62:J62">B63+B64+B65+B66+B67+B68</f>
        <v>-164046.31</v>
      </c>
      <c r="C62" s="35">
        <f t="shared" si="18"/>
        <v>-184947.64</v>
      </c>
      <c r="D62" s="35">
        <f t="shared" si="18"/>
        <v>-182979.46000000002</v>
      </c>
      <c r="E62" s="35">
        <f t="shared" si="18"/>
        <v>-226183.73</v>
      </c>
      <c r="F62" s="35">
        <f t="shared" si="18"/>
        <v>-202682.22000000003</v>
      </c>
      <c r="G62" s="35">
        <f t="shared" si="18"/>
        <v>-236010.87999999998</v>
      </c>
      <c r="H62" s="35">
        <f t="shared" si="18"/>
        <v>-166474.2</v>
      </c>
      <c r="I62" s="35">
        <f t="shared" si="18"/>
        <v>-28864.8</v>
      </c>
      <c r="J62" s="35">
        <f t="shared" si="18"/>
        <v>-59758.8</v>
      </c>
      <c r="K62" s="35">
        <f aca="true" t="shared" si="19" ref="K62:K91">SUM(B62:J62)</f>
        <v>-1451948.04</v>
      </c>
    </row>
    <row r="63" spans="1:11" ht="18.75" customHeight="1">
      <c r="A63" s="12" t="s">
        <v>75</v>
      </c>
      <c r="B63" s="35">
        <f>-ROUND(B9*$D$3,2)</f>
        <v>-127965</v>
      </c>
      <c r="C63" s="35">
        <f aca="true" t="shared" si="20" ref="C63:J63">-ROUND(C9*$D$3,2)</f>
        <v>-180443</v>
      </c>
      <c r="D63" s="35">
        <f t="shared" si="20"/>
        <v>-161051.6</v>
      </c>
      <c r="E63" s="35">
        <f t="shared" si="20"/>
        <v>-124146</v>
      </c>
      <c r="F63" s="35">
        <f t="shared" si="20"/>
        <v>-133429.4</v>
      </c>
      <c r="G63" s="35">
        <f t="shared" si="20"/>
        <v>-178079.4</v>
      </c>
      <c r="H63" s="35">
        <f t="shared" si="20"/>
        <v>-166474.2</v>
      </c>
      <c r="I63" s="35">
        <f t="shared" si="20"/>
        <v>-28864.8</v>
      </c>
      <c r="J63" s="35">
        <f t="shared" si="20"/>
        <v>-59758.8</v>
      </c>
      <c r="K63" s="35">
        <f t="shared" si="19"/>
        <v>-1160212.2000000002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-889.2</v>
      </c>
      <c r="C65" s="35">
        <v>-307.8</v>
      </c>
      <c r="D65" s="35">
        <v>-224.2</v>
      </c>
      <c r="E65" s="35">
        <v>-516.8</v>
      </c>
      <c r="F65" s="35">
        <v>-433.2</v>
      </c>
      <c r="G65" s="35">
        <v>-326.8</v>
      </c>
      <c r="H65" s="19">
        <v>0</v>
      </c>
      <c r="I65" s="19">
        <v>0</v>
      </c>
      <c r="J65" s="19">
        <v>0</v>
      </c>
      <c r="K65" s="35">
        <f t="shared" si="19"/>
        <v>-2698</v>
      </c>
    </row>
    <row r="66" spans="1:11" ht="18.75" customHeight="1">
      <c r="A66" s="12" t="s">
        <v>104</v>
      </c>
      <c r="B66" s="35">
        <v>-3803.8</v>
      </c>
      <c r="C66" s="35">
        <v>-984.2</v>
      </c>
      <c r="D66" s="35">
        <v>-1250.2</v>
      </c>
      <c r="E66" s="35">
        <v>-2952.6</v>
      </c>
      <c r="F66" s="35">
        <v>-1383.2</v>
      </c>
      <c r="G66" s="35">
        <v>-1463</v>
      </c>
      <c r="H66" s="19">
        <v>0</v>
      </c>
      <c r="I66" s="19">
        <v>0</v>
      </c>
      <c r="J66" s="19">
        <v>0</v>
      </c>
      <c r="K66" s="35">
        <f t="shared" si="19"/>
        <v>-11837</v>
      </c>
    </row>
    <row r="67" spans="1:11" ht="18.75" customHeight="1">
      <c r="A67" s="12" t="s">
        <v>52</v>
      </c>
      <c r="B67" s="35">
        <v>-31388.31</v>
      </c>
      <c r="C67" s="35">
        <v>-3212.64</v>
      </c>
      <c r="D67" s="35">
        <v>-20453.46</v>
      </c>
      <c r="E67" s="35">
        <v>-98568.33</v>
      </c>
      <c r="F67" s="35">
        <v>-67436.42</v>
      </c>
      <c r="G67" s="35">
        <v>-56141.68</v>
      </c>
      <c r="H67" s="19">
        <v>0</v>
      </c>
      <c r="I67" s="19">
        <v>0</v>
      </c>
      <c r="J67" s="19">
        <v>0</v>
      </c>
      <c r="K67" s="35">
        <f t="shared" si="19"/>
        <v>-277200.83999999997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79</v>
      </c>
      <c r="B69" s="66">
        <f>SUM(B70:B102)</f>
        <v>-35020.060000000005</v>
      </c>
      <c r="C69" s="66">
        <f>SUM(C70:C102)</f>
        <v>-33970.95</v>
      </c>
      <c r="D69" s="66">
        <f>SUM(D70:D102)</f>
        <v>-101109.23999999999</v>
      </c>
      <c r="E69" s="66">
        <f aca="true" t="shared" si="21" ref="E69:J69">SUM(E70:E102)</f>
        <v>-37132.65</v>
      </c>
      <c r="F69" s="66">
        <f t="shared" si="21"/>
        <v>-86687.7</v>
      </c>
      <c r="G69" s="66">
        <f t="shared" si="21"/>
        <v>-65871.68000000001</v>
      </c>
      <c r="H69" s="66">
        <f t="shared" si="21"/>
        <v>-43856.92</v>
      </c>
      <c r="I69" s="66">
        <f t="shared" si="21"/>
        <v>-110969.6</v>
      </c>
      <c r="J69" s="66">
        <f t="shared" si="21"/>
        <v>-40726.53</v>
      </c>
      <c r="K69" s="66">
        <f t="shared" si="19"/>
        <v>-555345.33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6">
        <v>-2472.57</v>
      </c>
      <c r="J72" s="19">
        <v>0</v>
      </c>
      <c r="K72" s="66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6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6">
        <v>-10328.76</v>
      </c>
      <c r="C76" s="19">
        <v>0</v>
      </c>
      <c r="D76" s="66">
        <v>-66428.84</v>
      </c>
      <c r="E76" s="66">
        <v>-14346</v>
      </c>
      <c r="F76" s="66">
        <v>-54367.1</v>
      </c>
      <c r="G76" s="66">
        <v>-19418.97</v>
      </c>
      <c r="H76" s="66">
        <v>-19672.81</v>
      </c>
      <c r="I76" s="66">
        <v>-39600</v>
      </c>
      <c r="J76" s="66">
        <v>-25560</v>
      </c>
      <c r="K76" s="66">
        <f t="shared" si="19"/>
        <v>-249722.47999999998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6">
        <v>-2000</v>
      </c>
      <c r="C84" s="66">
        <v>-1000</v>
      </c>
      <c r="D84" s="19">
        <v>0</v>
      </c>
      <c r="E84" s="66">
        <v>-1000</v>
      </c>
      <c r="F84" s="66">
        <v>-2000</v>
      </c>
      <c r="G84" s="66">
        <v>-2000</v>
      </c>
      <c r="H84" s="66">
        <v>-2000</v>
      </c>
      <c r="I84" s="66">
        <v>-1000</v>
      </c>
      <c r="J84" s="19">
        <v>0</v>
      </c>
      <c r="K84" s="66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134</v>
      </c>
      <c r="B100" s="66">
        <v>-7454.8</v>
      </c>
      <c r="C100" s="66">
        <v>-10793.66</v>
      </c>
      <c r="D100" s="66">
        <v>-12661.17</v>
      </c>
      <c r="E100" s="66">
        <v>-7123.65</v>
      </c>
      <c r="F100" s="66">
        <v>-9777.27</v>
      </c>
      <c r="G100" s="66">
        <v>-13740.81</v>
      </c>
      <c r="H100" s="66">
        <v>-7149.11</v>
      </c>
      <c r="I100" s="66">
        <v>-2611.53</v>
      </c>
      <c r="J100" s="66">
        <v>-4270.03</v>
      </c>
      <c r="K100" s="66">
        <f>SUM(B100:J100)</f>
        <v>-75582.03</v>
      </c>
      <c r="L100" s="54"/>
    </row>
    <row r="101" spans="1:12" ht="18.75" customHeight="1">
      <c r="A101" s="63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66">
        <v>65271.72</v>
      </c>
      <c r="G103" s="19">
        <v>0</v>
      </c>
      <c r="H103" s="19">
        <v>0</v>
      </c>
      <c r="I103" s="19">
        <v>0</v>
      </c>
      <c r="J103" s="19">
        <v>0</v>
      </c>
      <c r="K103" s="66">
        <f>SUM(B103:J103)</f>
        <v>65271.72</v>
      </c>
      <c r="L103" s="54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3"/>
    </row>
    <row r="106" spans="1:12" ht="18.75" customHeight="1">
      <c r="A106" s="16" t="s">
        <v>82</v>
      </c>
      <c r="B106" s="24">
        <f aca="true" t="shared" si="22" ref="B106:H106">+B107+B108</f>
        <v>1529701.97</v>
      </c>
      <c r="C106" s="24">
        <f t="shared" si="22"/>
        <v>2296266.3299999996</v>
      </c>
      <c r="D106" s="24">
        <f t="shared" si="22"/>
        <v>2642306.5999999996</v>
      </c>
      <c r="E106" s="24">
        <f t="shared" si="22"/>
        <v>1396435.18</v>
      </c>
      <c r="F106" s="24">
        <f t="shared" si="22"/>
        <v>2022013.6900000002</v>
      </c>
      <c r="G106" s="24">
        <f t="shared" si="22"/>
        <v>2887368.66</v>
      </c>
      <c r="H106" s="24">
        <f t="shared" si="22"/>
        <v>1482872.35</v>
      </c>
      <c r="I106" s="24">
        <f>+I107+I108</f>
        <v>494707.35</v>
      </c>
      <c r="J106" s="24">
        <f>+J107+J108</f>
        <v>937871.5499999999</v>
      </c>
      <c r="K106" s="47">
        <f>SUM(B106:J106)</f>
        <v>15689543.68</v>
      </c>
      <c r="L106" s="53"/>
    </row>
    <row r="107" spans="1:12" ht="18" customHeight="1">
      <c r="A107" s="16" t="s">
        <v>81</v>
      </c>
      <c r="B107" s="24">
        <f aca="true" t="shared" si="23" ref="B107:J107">+B48+B62+B69+B103</f>
        <v>1510433.19</v>
      </c>
      <c r="C107" s="24">
        <f t="shared" si="23"/>
        <v>2270907.6899999995</v>
      </c>
      <c r="D107" s="24">
        <f t="shared" si="23"/>
        <v>2616169.2299999995</v>
      </c>
      <c r="E107" s="24">
        <f t="shared" si="23"/>
        <v>1373483.05</v>
      </c>
      <c r="F107" s="24">
        <f t="shared" si="23"/>
        <v>1998333.59</v>
      </c>
      <c r="G107" s="24">
        <f t="shared" si="23"/>
        <v>2856792.96</v>
      </c>
      <c r="H107" s="24">
        <f t="shared" si="23"/>
        <v>1462321.28</v>
      </c>
      <c r="I107" s="24">
        <f t="shared" si="23"/>
        <v>494707.35</v>
      </c>
      <c r="J107" s="24">
        <f t="shared" si="23"/>
        <v>923507.98</v>
      </c>
      <c r="K107" s="47">
        <f>SUM(B107:J107)</f>
        <v>15506656.32</v>
      </c>
      <c r="L107" s="53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7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6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15689543.68</v>
      </c>
      <c r="L114" s="53"/>
    </row>
    <row r="115" spans="1:11" ht="18.75" customHeight="1">
      <c r="A115" s="26" t="s">
        <v>70</v>
      </c>
      <c r="B115" s="27">
        <v>201751.52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201751.52</v>
      </c>
    </row>
    <row r="116" spans="1:11" ht="18.75" customHeight="1">
      <c r="A116" s="26" t="s">
        <v>71</v>
      </c>
      <c r="B116" s="27">
        <v>1327950.45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5" ref="K116:K133">SUM(B116:J116)</f>
        <v>1327950.45</v>
      </c>
    </row>
    <row r="117" spans="1:11" ht="18.75" customHeight="1">
      <c r="A117" s="26" t="s">
        <v>72</v>
      </c>
      <c r="B117" s="39">
        <v>0</v>
      </c>
      <c r="C117" s="27">
        <f>+C106</f>
        <v>2296266.3299999996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5"/>
        <v>2296266.3299999996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2642306.5999999996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5"/>
        <v>2642306.5999999996</v>
      </c>
    </row>
    <row r="119" spans="1:11" ht="18.75" customHeight="1">
      <c r="A119" s="26" t="s">
        <v>117</v>
      </c>
      <c r="B119" s="39">
        <v>0</v>
      </c>
      <c r="C119" s="39">
        <v>0</v>
      </c>
      <c r="D119" s="39">
        <v>0</v>
      </c>
      <c r="E119" s="27">
        <v>1256791.67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5"/>
        <v>1256791.67</v>
      </c>
    </row>
    <row r="120" spans="1:11" ht="18.75" customHeight="1">
      <c r="A120" s="26" t="s">
        <v>118</v>
      </c>
      <c r="B120" s="39">
        <v>0</v>
      </c>
      <c r="C120" s="39">
        <v>0</v>
      </c>
      <c r="D120" s="39">
        <v>0</v>
      </c>
      <c r="E120" s="27">
        <v>139643.51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5"/>
        <v>139643.51</v>
      </c>
    </row>
    <row r="121" spans="1:11" ht="18.75" customHeight="1">
      <c r="A121" s="67" t="s">
        <v>119</v>
      </c>
      <c r="B121" s="39">
        <v>0</v>
      </c>
      <c r="C121" s="39">
        <v>0</v>
      </c>
      <c r="D121" s="39">
        <v>0</v>
      </c>
      <c r="E121" s="39">
        <v>0</v>
      </c>
      <c r="F121" s="27">
        <v>430898.07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5"/>
        <v>430898.07</v>
      </c>
    </row>
    <row r="122" spans="1:11" ht="18.75" customHeight="1">
      <c r="A122" s="67" t="s">
        <v>120</v>
      </c>
      <c r="B122" s="39">
        <v>0</v>
      </c>
      <c r="C122" s="39">
        <v>0</v>
      </c>
      <c r="D122" s="39">
        <v>0</v>
      </c>
      <c r="E122" s="39">
        <v>0</v>
      </c>
      <c r="F122" s="27">
        <v>695576.39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5"/>
        <v>695576.39</v>
      </c>
    </row>
    <row r="123" spans="1:11" ht="18.75" customHeight="1">
      <c r="A123" s="67" t="s">
        <v>121</v>
      </c>
      <c r="B123" s="39">
        <v>0</v>
      </c>
      <c r="C123" s="39">
        <v>0</v>
      </c>
      <c r="D123" s="39">
        <v>0</v>
      </c>
      <c r="E123" s="39">
        <v>0</v>
      </c>
      <c r="F123" s="27">
        <v>99311.05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5"/>
        <v>99311.05</v>
      </c>
    </row>
    <row r="124" spans="1:11" ht="18.75" customHeight="1">
      <c r="A124" s="67" t="s">
        <v>122</v>
      </c>
      <c r="B124" s="69">
        <v>0</v>
      </c>
      <c r="C124" s="69">
        <v>0</v>
      </c>
      <c r="D124" s="69">
        <v>0</v>
      </c>
      <c r="E124" s="69">
        <v>0</v>
      </c>
      <c r="F124" s="70">
        <v>796228.18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5"/>
        <v>796228.18</v>
      </c>
    </row>
    <row r="125" spans="1:11" ht="18.75" customHeight="1">
      <c r="A125" s="67" t="s">
        <v>123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857787.7</v>
      </c>
      <c r="H125" s="39">
        <v>0</v>
      </c>
      <c r="I125" s="39">
        <v>0</v>
      </c>
      <c r="J125" s="39">
        <v>0</v>
      </c>
      <c r="K125" s="40">
        <f t="shared" si="25"/>
        <v>857787.7</v>
      </c>
    </row>
    <row r="126" spans="1:11" ht="18.75" customHeight="1">
      <c r="A126" s="67" t="s">
        <v>124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66973.19</v>
      </c>
      <c r="H126" s="39">
        <v>0</v>
      </c>
      <c r="I126" s="39">
        <v>0</v>
      </c>
      <c r="J126" s="39">
        <v>0</v>
      </c>
      <c r="K126" s="40">
        <f t="shared" si="25"/>
        <v>66973.19</v>
      </c>
    </row>
    <row r="127" spans="1:11" ht="18.75" customHeight="1">
      <c r="A127" s="67" t="s">
        <v>125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419305.25</v>
      </c>
      <c r="H127" s="39">
        <v>0</v>
      </c>
      <c r="I127" s="39">
        <v>0</v>
      </c>
      <c r="J127" s="39">
        <v>0</v>
      </c>
      <c r="K127" s="40">
        <f t="shared" si="25"/>
        <v>419305.25</v>
      </c>
    </row>
    <row r="128" spans="1:11" ht="18.75" customHeight="1">
      <c r="A128" s="67" t="s">
        <v>126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388584.22</v>
      </c>
      <c r="H128" s="39">
        <v>0</v>
      </c>
      <c r="I128" s="39">
        <v>0</v>
      </c>
      <c r="J128" s="39">
        <v>0</v>
      </c>
      <c r="K128" s="40">
        <f t="shared" si="25"/>
        <v>388584.22</v>
      </c>
    </row>
    <row r="129" spans="1:11" ht="18.75" customHeight="1">
      <c r="A129" s="67" t="s">
        <v>127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1154718.31</v>
      </c>
      <c r="H129" s="39">
        <v>0</v>
      </c>
      <c r="I129" s="39">
        <v>0</v>
      </c>
      <c r="J129" s="39">
        <v>0</v>
      </c>
      <c r="K129" s="40">
        <f t="shared" si="25"/>
        <v>1154718.31</v>
      </c>
    </row>
    <row r="130" spans="1:11" ht="18.75" customHeight="1">
      <c r="A130" s="67" t="s">
        <v>128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512563.67</v>
      </c>
      <c r="I130" s="39">
        <v>0</v>
      </c>
      <c r="J130" s="39">
        <v>0</v>
      </c>
      <c r="K130" s="40">
        <f t="shared" si="25"/>
        <v>512563.67</v>
      </c>
    </row>
    <row r="131" spans="1:11" ht="18.75" customHeight="1">
      <c r="A131" s="67" t="s">
        <v>129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970308.68</v>
      </c>
      <c r="I131" s="39">
        <v>0</v>
      </c>
      <c r="J131" s="39">
        <v>0</v>
      </c>
      <c r="K131" s="40">
        <f t="shared" si="25"/>
        <v>970308.68</v>
      </c>
    </row>
    <row r="132" spans="1:11" ht="18.75" customHeight="1">
      <c r="A132" s="67" t="s">
        <v>130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494707.35</v>
      </c>
      <c r="J132" s="39">
        <v>0</v>
      </c>
      <c r="K132" s="40">
        <f t="shared" si="25"/>
        <v>494707.35</v>
      </c>
    </row>
    <row r="133" spans="1:11" ht="18.75" customHeight="1">
      <c r="A133" s="68" t="s">
        <v>131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937871.54</v>
      </c>
      <c r="K133" s="43">
        <f t="shared" si="25"/>
        <v>937871.54</v>
      </c>
    </row>
    <row r="134" spans="1:11" ht="18.75" customHeight="1">
      <c r="A134" s="75" t="s">
        <v>135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0.009999999892897904</v>
      </c>
      <c r="K134" s="50"/>
    </row>
    <row r="135" ht="18.75" customHeight="1">
      <c r="A135" s="75" t="s">
        <v>136</v>
      </c>
    </row>
    <row r="136" ht="18.75" customHeight="1">
      <c r="A136" s="75" t="s">
        <v>138</v>
      </c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2017-09-22T12:53:25Z</dcterms:modified>
  <cp:category/>
  <cp:version/>
  <cp:contentType/>
  <cp:contentStatus/>
</cp:coreProperties>
</file>