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<sst xmlns="http://schemas.openxmlformats.org/spreadsheetml/2006/main" count="141" uniqueCount="141">
  <si>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</si>
  <si>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</si>
  <si>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</si>
  <si>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</si>
  <si>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</si>
  <si>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</si>
  <si>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</si>
  <si>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</si>
  <si>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</si>
  <si>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</si>
  <si>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</si>
  <si>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</si>
  <si>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</si>
  <si>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</si>
  <si>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</si>
  <si>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</si>
  <si>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</si>
  <si>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</si>
  <si>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</si>
  <si>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</si>
  <si>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</si>
  <si>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</si>
  <si>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</si>
  <si>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</si>
  <si>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</si>
  <si>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</si>
  <si>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</si>
  <si>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</si>
  <si>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</si>
  <si>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</si>
  <si>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</si>
  <si>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</si>
  <si>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</si>
  <si>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</si>
  <si>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</si>
  <si>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</si>
  <si>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</si>
  <si>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</si>
  <si>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</si>
  <si>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</si>
  <si>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</si>
  <si>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</si>
  <si>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</si>
  <si>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</si>
  <si>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</si>
  <si>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</si>
  <si>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</si>
  <si>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</si>
  <si>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</si>
  <si>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</si>
  <si>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</si>
  <si>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</si>
  <si>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</si>
  <si>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</si>
  <si>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</si>
  <si>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</si>
  <si>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</si>
  <si>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</si>
  <si>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</si>
  <si>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</si>
  <si>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</si>
  <si>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</si>
  <si>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</si>
  <si>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</si>
  <si>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</si>
  <si>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</si>
  <si>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</si>
  <si>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</si>
  <si>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</si>
  <si>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</si>
  <si>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</si>
  <si>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</si>
  <si>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</si>
  <si>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</si>
  <si>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</si>
  <si>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</si>
  <si>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</si>
  <si>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</si>
  <si>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</si>
  <si>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</si>
  <si>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</si>
  <si>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</si>
  <si>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</si>
  <si>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</si>
  <si>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</si>
  <si>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</si>
  <si>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</si>
  <si>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</si>
  <si>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</si>
  <si>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</si>
  <si>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</si>
  <si>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</si>
  <si>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</si>
  <si>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</si>
  <si>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</si>
  <si>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</si>
  <si>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</si>
  <si>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</si>
  <si>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</si>
  <si>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</si>
  <si>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</si>
  <si>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</si>
  <si>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</si>
  <si>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</si>
  <si>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</si>
  <si>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</si>
  <si>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</si>
  <si>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</si>
  <si>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</si>
  <si>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</si>
  <si>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</si>
  <si>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</si>
  <si>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</si>
  <si>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</si>
  <si>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</si>
  <si>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</si>
  <si>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</si>
  <si>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</si>
  <si>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</si>
  <si>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</si>
  <si>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</si>
  <si>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</si>
  <si>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</si>
  <si>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</si>
  <si>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</si>
  <si>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</si>
  <si>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</si>
  <si>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</si>
  <si>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</si>
  <si>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</si>
  <si>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</si>
  <si>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</si>
  <si>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6.2.17. Descumprimento de Entrega Certidão Negativa de Tributos</t>
  </si>
  <si>
    <t>OPERAÇÃO 13/09/17 - VENCIMENTO 20/09/17</t>
  </si>
  <si>
    <t>6.2.31. Ajuste de Remuneração Previsto Contratualmente ¹</t>
  </si>
  <si>
    <t>¹ Ajuste de remuneração previsto contratualmente, período de 25/07/17 a 24/08/17, parcela 9/16.</t>
  </si>
  <si>
    <t>6.2.32. Revisão do Ajuste de Remuneração Previsto Contratualmente ²</t>
  </si>
  <si>
    <t>6.3. Revisão de Remuneração pelo Transporte Coletivo ³</t>
  </si>
  <si>
    <t>²  Revisão dos ajustes de remuneração previstos contratualmente, período de 04/05/17 a 24/07/17.</t>
  </si>
  <si>
    <t>³  Rede da madrugada de junho/17.</t>
  </si>
  <si>
    <t>Notas: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</si>
</sst>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618992</v>
      </c>
      <c r="C7" s="9">
        <f t="shared" si="0"/>
        <v>802022</v>
      </c>
      <c r="D7" s="9">
        <f t="shared" si="0"/>
        <v>821085</v>
      </c>
      <c r="E7" s="9">
        <f t="shared" si="0"/>
        <v>556433</v>
      </c>
      <c r="F7" s="9">
        <f t="shared" si="0"/>
        <v>747771</v>
      </c>
      <c r="G7" s="9">
        <f t="shared" si="0"/>
        <v>1259701</v>
      </c>
      <c r="H7" s="9">
        <f t="shared" si="0"/>
        <v>584394</v>
      </c>
      <c r="I7" s="9">
        <f t="shared" si="0"/>
        <v>126837</v>
      </c>
      <c r="J7" s="9">
        <f t="shared" si="0"/>
        <v>335247</v>
      </c>
      <c r="K7" s="9">
        <f t="shared" si="0"/>
        <v>5852482</v>
      </c>
      <c r="L7" s="50"/>
    </row>
    <row r="8" spans="1:11" ht="17.25" customHeight="1">
      <c r="A8" s="10" t="s">
        <v>96</v>
      </c>
      <c r="B8" s="11">
        <f>B9+B12+B16</f>
        <v>286268</v>
      </c>
      <c r="C8" s="11">
        <f aca="true" t="shared" si="1" ref="C8:J8">C9+C12+C16</f>
        <v>381889</v>
      </c>
      <c r="D8" s="11">
        <f t="shared" si="1"/>
        <v>363290</v>
      </c>
      <c r="E8" s="11">
        <f t="shared" si="1"/>
        <v>265419</v>
      </c>
      <c r="F8" s="11">
        <f t="shared" si="1"/>
        <v>341811</v>
      </c>
      <c r="G8" s="11">
        <f t="shared" si="1"/>
        <v>580524</v>
      </c>
      <c r="H8" s="11">
        <f t="shared" si="1"/>
        <v>296783</v>
      </c>
      <c r="I8" s="11">
        <f t="shared" si="1"/>
        <v>54862</v>
      </c>
      <c r="J8" s="11">
        <f t="shared" si="1"/>
        <v>146130</v>
      </c>
      <c r="K8" s="11">
        <f>SUM(B8:J8)</f>
        <v>2716976</v>
      </c>
    </row>
    <row r="9" spans="1:11" ht="17.25" customHeight="1">
      <c r="A9" s="15" t="s">
        <v>16</v>
      </c>
      <c r="B9" s="13">
        <f>+B10+B11</f>
        <v>32840</v>
      </c>
      <c r="C9" s="13">
        <f aca="true" t="shared" si="2" ref="C9:J9">+C10+C11</f>
        <v>46057</v>
      </c>
      <c r="D9" s="13">
        <f t="shared" si="2"/>
        <v>39512</v>
      </c>
      <c r="E9" s="13">
        <f t="shared" si="2"/>
        <v>31564</v>
      </c>
      <c r="F9" s="13">
        <f t="shared" si="2"/>
        <v>33150</v>
      </c>
      <c r="G9" s="13">
        <f t="shared" si="2"/>
        <v>45233</v>
      </c>
      <c r="H9" s="13">
        <f t="shared" si="2"/>
        <v>42427</v>
      </c>
      <c r="I9" s="13">
        <f t="shared" si="2"/>
        <v>7506</v>
      </c>
      <c r="J9" s="13">
        <f t="shared" si="2"/>
        <v>14413</v>
      </c>
      <c r="K9" s="11">
        <f>SUM(B9:J9)</f>
        <v>292702</v>
      </c>
    </row>
    <row r="10" spans="1:11" ht="17.25" customHeight="1">
      <c r="A10" s="29" t="s">
        <v>17</v>
      </c>
      <c r="B10" s="13">
        <v>32840</v>
      </c>
      <c r="C10" s="13">
        <v>46057</v>
      </c>
      <c r="D10" s="13">
        <v>39512</v>
      </c>
      <c r="E10" s="13">
        <v>31564</v>
      </c>
      <c r="F10" s="13">
        <v>33150</v>
      </c>
      <c r="G10" s="13">
        <v>45233</v>
      </c>
      <c r="H10" s="13">
        <v>42427</v>
      </c>
      <c r="I10" s="13">
        <v>7506</v>
      </c>
      <c r="J10" s="13">
        <v>14413</v>
      </c>
      <c r="K10" s="11">
        <f>SUM(B10:J10)</f>
        <v>292702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237843</v>
      </c>
      <c r="C12" s="17">
        <f t="shared" si="3"/>
        <v>314039</v>
      </c>
      <c r="D12" s="17">
        <f t="shared" si="3"/>
        <v>304039</v>
      </c>
      <c r="E12" s="17">
        <f t="shared" si="3"/>
        <v>220062</v>
      </c>
      <c r="F12" s="17">
        <f t="shared" si="3"/>
        <v>286962</v>
      </c>
      <c r="G12" s="17">
        <f t="shared" si="3"/>
        <v>496953</v>
      </c>
      <c r="H12" s="17">
        <f t="shared" si="3"/>
        <v>238730</v>
      </c>
      <c r="I12" s="17">
        <f t="shared" si="3"/>
        <v>43980</v>
      </c>
      <c r="J12" s="17">
        <f t="shared" si="3"/>
        <v>123334</v>
      </c>
      <c r="K12" s="11">
        <f aca="true" t="shared" si="4" ref="K12:K27">SUM(B12:J12)</f>
        <v>2265942</v>
      </c>
    </row>
    <row r="13" spans="1:13" ht="17.25" customHeight="1">
      <c r="A13" s="14" t="s">
        <v>19</v>
      </c>
      <c r="B13" s="13">
        <v>108823</v>
      </c>
      <c r="C13" s="13">
        <v>154297</v>
      </c>
      <c r="D13" s="13">
        <v>154593</v>
      </c>
      <c r="E13" s="13">
        <v>107638</v>
      </c>
      <c r="F13" s="13">
        <v>139022</v>
      </c>
      <c r="G13" s="13">
        <v>225083</v>
      </c>
      <c r="H13" s="13">
        <v>103731</v>
      </c>
      <c r="I13" s="13">
        <v>23800</v>
      </c>
      <c r="J13" s="13">
        <v>62040</v>
      </c>
      <c r="K13" s="11">
        <f t="shared" si="4"/>
        <v>1079027</v>
      </c>
      <c r="L13" s="50"/>
      <c r="M13" s="51"/>
    </row>
    <row r="14" spans="1:12" ht="17.25" customHeight="1">
      <c r="A14" s="14" t="s">
        <v>20</v>
      </c>
      <c r="B14" s="13">
        <v>117991</v>
      </c>
      <c r="C14" s="13">
        <v>142060</v>
      </c>
      <c r="D14" s="13">
        <v>137904</v>
      </c>
      <c r="E14" s="13">
        <v>101717</v>
      </c>
      <c r="F14" s="13">
        <v>136924</v>
      </c>
      <c r="G14" s="13">
        <v>254077</v>
      </c>
      <c r="H14" s="13">
        <v>114770</v>
      </c>
      <c r="I14" s="13">
        <v>17387</v>
      </c>
      <c r="J14" s="13">
        <v>57450</v>
      </c>
      <c r="K14" s="11">
        <f t="shared" si="4"/>
        <v>1080280</v>
      </c>
      <c r="L14" s="50"/>
    </row>
    <row r="15" spans="1:11" ht="17.25" customHeight="1">
      <c r="A15" s="14" t="s">
        <v>21</v>
      </c>
      <c r="B15" s="13">
        <v>11029</v>
      </c>
      <c r="C15" s="13">
        <v>17682</v>
      </c>
      <c r="D15" s="13">
        <v>11542</v>
      </c>
      <c r="E15" s="13">
        <v>10707</v>
      </c>
      <c r="F15" s="13">
        <v>11016</v>
      </c>
      <c r="G15" s="13">
        <v>17793</v>
      </c>
      <c r="H15" s="13">
        <v>20229</v>
      </c>
      <c r="I15" s="13">
        <v>2793</v>
      </c>
      <c r="J15" s="13">
        <v>3844</v>
      </c>
      <c r="K15" s="11">
        <f t="shared" si="4"/>
        <v>106635</v>
      </c>
    </row>
    <row r="16" spans="1:11" ht="17.25" customHeight="1">
      <c r="A16" s="15" t="s">
        <v>92</v>
      </c>
      <c r="B16" s="13">
        <f>B17+B18+B19</f>
        <v>15585</v>
      </c>
      <c r="C16" s="13">
        <f aca="true" t="shared" si="5" ref="C16:J16">C17+C18+C19</f>
        <v>21793</v>
      </c>
      <c r="D16" s="13">
        <f t="shared" si="5"/>
        <v>19739</v>
      </c>
      <c r="E16" s="13">
        <f t="shared" si="5"/>
        <v>13793</v>
      </c>
      <c r="F16" s="13">
        <f t="shared" si="5"/>
        <v>21699</v>
      </c>
      <c r="G16" s="13">
        <f t="shared" si="5"/>
        <v>38338</v>
      </c>
      <c r="H16" s="13">
        <f t="shared" si="5"/>
        <v>15626</v>
      </c>
      <c r="I16" s="13">
        <f t="shared" si="5"/>
        <v>3376</v>
      </c>
      <c r="J16" s="13">
        <f t="shared" si="5"/>
        <v>8383</v>
      </c>
      <c r="K16" s="11">
        <f t="shared" si="4"/>
        <v>158332</v>
      </c>
    </row>
    <row r="17" spans="1:11" ht="17.25" customHeight="1">
      <c r="A17" s="14" t="s">
        <v>93</v>
      </c>
      <c r="B17" s="13">
        <v>15448</v>
      </c>
      <c r="C17" s="13">
        <v>21628</v>
      </c>
      <c r="D17" s="13">
        <v>19630</v>
      </c>
      <c r="E17" s="13">
        <v>13671</v>
      </c>
      <c r="F17" s="13">
        <v>21557</v>
      </c>
      <c r="G17" s="13">
        <v>38020</v>
      </c>
      <c r="H17" s="13">
        <v>15496</v>
      </c>
      <c r="I17" s="13">
        <v>3357</v>
      </c>
      <c r="J17" s="13">
        <v>8329</v>
      </c>
      <c r="K17" s="11">
        <f t="shared" si="4"/>
        <v>157136</v>
      </c>
    </row>
    <row r="18" spans="1:11" ht="17.25" customHeight="1">
      <c r="A18" s="14" t="s">
        <v>94</v>
      </c>
      <c r="B18" s="13">
        <v>134</v>
      </c>
      <c r="C18" s="13">
        <v>134</v>
      </c>
      <c r="D18" s="13">
        <v>98</v>
      </c>
      <c r="E18" s="13">
        <v>114</v>
      </c>
      <c r="F18" s="13">
        <v>137</v>
      </c>
      <c r="G18" s="13">
        <v>301</v>
      </c>
      <c r="H18" s="13">
        <v>126</v>
      </c>
      <c r="I18" s="13">
        <v>18</v>
      </c>
      <c r="J18" s="13">
        <v>51</v>
      </c>
      <c r="K18" s="11">
        <f t="shared" si="4"/>
        <v>1113</v>
      </c>
    </row>
    <row r="19" spans="1:11" ht="17.25" customHeight="1">
      <c r="A19" s="14" t="s">
        <v>95</v>
      </c>
      <c r="B19" s="13">
        <v>3</v>
      </c>
      <c r="C19" s="13">
        <v>31</v>
      </c>
      <c r="D19" s="13">
        <v>11</v>
      </c>
      <c r="E19" s="13">
        <v>8</v>
      </c>
      <c r="F19" s="13">
        <v>5</v>
      </c>
      <c r="G19" s="13">
        <v>17</v>
      </c>
      <c r="H19" s="13">
        <v>4</v>
      </c>
      <c r="I19" s="13">
        <v>1</v>
      </c>
      <c r="J19" s="13">
        <v>3</v>
      </c>
      <c r="K19" s="11">
        <f t="shared" si="4"/>
        <v>83</v>
      </c>
    </row>
    <row r="20" spans="1:11" ht="17.25" customHeight="1">
      <c r="A20" s="16" t="s">
        <v>22</v>
      </c>
      <c r="B20" s="11">
        <f>+B21+B22+B23</f>
        <v>168681</v>
      </c>
      <c r="C20" s="11">
        <f aca="true" t="shared" si="6" ref="C20:J20">+C21+C22+C23</f>
        <v>192946</v>
      </c>
      <c r="D20" s="11">
        <f t="shared" si="6"/>
        <v>219005</v>
      </c>
      <c r="E20" s="11">
        <f t="shared" si="6"/>
        <v>138170</v>
      </c>
      <c r="F20" s="11">
        <f t="shared" si="6"/>
        <v>218542</v>
      </c>
      <c r="G20" s="11">
        <f t="shared" si="6"/>
        <v>412716</v>
      </c>
      <c r="H20" s="11">
        <f t="shared" si="6"/>
        <v>144660</v>
      </c>
      <c r="I20" s="11">
        <f t="shared" si="6"/>
        <v>33425</v>
      </c>
      <c r="J20" s="11">
        <f t="shared" si="6"/>
        <v>82707</v>
      </c>
      <c r="K20" s="11">
        <f t="shared" si="4"/>
        <v>1610852</v>
      </c>
    </row>
    <row r="21" spans="1:12" ht="17.25" customHeight="1">
      <c r="A21" s="12" t="s">
        <v>23</v>
      </c>
      <c r="B21" s="13">
        <v>85213</v>
      </c>
      <c r="C21" s="13">
        <v>108141</v>
      </c>
      <c r="D21" s="13">
        <v>124710</v>
      </c>
      <c r="E21" s="13">
        <v>76432</v>
      </c>
      <c r="F21" s="13">
        <v>118520</v>
      </c>
      <c r="G21" s="13">
        <v>205455</v>
      </c>
      <c r="H21" s="13">
        <v>76254</v>
      </c>
      <c r="I21" s="13">
        <v>20074</v>
      </c>
      <c r="J21" s="13">
        <v>45415</v>
      </c>
      <c r="K21" s="11">
        <f t="shared" si="4"/>
        <v>860214</v>
      </c>
      <c r="L21" s="50"/>
    </row>
    <row r="22" spans="1:12" ht="17.25" customHeight="1">
      <c r="A22" s="12" t="s">
        <v>24</v>
      </c>
      <c r="B22" s="13">
        <v>78680</v>
      </c>
      <c r="C22" s="13">
        <v>78773</v>
      </c>
      <c r="D22" s="13">
        <v>89381</v>
      </c>
      <c r="E22" s="13">
        <v>58122</v>
      </c>
      <c r="F22" s="13">
        <v>95578</v>
      </c>
      <c r="G22" s="13">
        <v>198833</v>
      </c>
      <c r="H22" s="13">
        <v>62037</v>
      </c>
      <c r="I22" s="13">
        <v>12305</v>
      </c>
      <c r="J22" s="13">
        <v>35620</v>
      </c>
      <c r="K22" s="11">
        <f t="shared" si="4"/>
        <v>709329</v>
      </c>
      <c r="L22" s="50"/>
    </row>
    <row r="23" spans="1:11" ht="17.25" customHeight="1">
      <c r="A23" s="12" t="s">
        <v>25</v>
      </c>
      <c r="B23" s="13">
        <v>4788</v>
      </c>
      <c r="C23" s="13">
        <v>6032</v>
      </c>
      <c r="D23" s="13">
        <v>4914</v>
      </c>
      <c r="E23" s="13">
        <v>3616</v>
      </c>
      <c r="F23" s="13">
        <v>4444</v>
      </c>
      <c r="G23" s="13">
        <v>8428</v>
      </c>
      <c r="H23" s="13">
        <v>6369</v>
      </c>
      <c r="I23" s="13">
        <v>1046</v>
      </c>
      <c r="J23" s="13">
        <v>1672</v>
      </c>
      <c r="K23" s="11">
        <f t="shared" si="4"/>
        <v>41309</v>
      </c>
    </row>
    <row r="24" spans="1:11" ht="17.25" customHeight="1">
      <c r="A24" s="16" t="s">
        <v>26</v>
      </c>
      <c r="B24" s="13">
        <f>+B25+B26</f>
        <v>164043</v>
      </c>
      <c r="C24" s="13">
        <f aca="true" t="shared" si="7" ref="C24:J24">+C25+C26</f>
        <v>227187</v>
      </c>
      <c r="D24" s="13">
        <f t="shared" si="7"/>
        <v>238790</v>
      </c>
      <c r="E24" s="13">
        <f t="shared" si="7"/>
        <v>152844</v>
      </c>
      <c r="F24" s="13">
        <f t="shared" si="7"/>
        <v>187418</v>
      </c>
      <c r="G24" s="13">
        <f t="shared" si="7"/>
        <v>266461</v>
      </c>
      <c r="H24" s="13">
        <f t="shared" si="7"/>
        <v>134426</v>
      </c>
      <c r="I24" s="13">
        <f t="shared" si="7"/>
        <v>38550</v>
      </c>
      <c r="J24" s="13">
        <f t="shared" si="7"/>
        <v>106410</v>
      </c>
      <c r="K24" s="11">
        <f t="shared" si="4"/>
        <v>1516129</v>
      </c>
    </row>
    <row r="25" spans="1:12" ht="17.25" customHeight="1">
      <c r="A25" s="12" t="s">
        <v>114</v>
      </c>
      <c r="B25" s="13">
        <v>68654</v>
      </c>
      <c r="C25" s="13">
        <v>104139</v>
      </c>
      <c r="D25" s="13">
        <v>117713</v>
      </c>
      <c r="E25" s="13">
        <v>74721</v>
      </c>
      <c r="F25" s="13">
        <v>86787</v>
      </c>
      <c r="G25" s="13">
        <v>117404</v>
      </c>
      <c r="H25" s="13">
        <v>59336</v>
      </c>
      <c r="I25" s="13">
        <v>21136</v>
      </c>
      <c r="J25" s="13">
        <v>49150</v>
      </c>
      <c r="K25" s="11">
        <f t="shared" si="4"/>
        <v>699040</v>
      </c>
      <c r="L25" s="50"/>
    </row>
    <row r="26" spans="1:12" ht="17.25" customHeight="1">
      <c r="A26" s="12" t="s">
        <v>115</v>
      </c>
      <c r="B26" s="13">
        <v>95389</v>
      </c>
      <c r="C26" s="13">
        <v>123048</v>
      </c>
      <c r="D26" s="13">
        <v>121077</v>
      </c>
      <c r="E26" s="13">
        <v>78123</v>
      </c>
      <c r="F26" s="13">
        <v>100631</v>
      </c>
      <c r="G26" s="13">
        <v>149057</v>
      </c>
      <c r="H26" s="13">
        <v>75090</v>
      </c>
      <c r="I26" s="13">
        <v>17414</v>
      </c>
      <c r="J26" s="13">
        <v>57260</v>
      </c>
      <c r="K26" s="11">
        <f t="shared" si="4"/>
        <v>817089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8525</v>
      </c>
      <c r="I27" s="11">
        <v>0</v>
      </c>
      <c r="J27" s="11">
        <v>0</v>
      </c>
      <c r="K27" s="11">
        <f t="shared" si="4"/>
        <v>8525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8360.14</v>
      </c>
      <c r="I35" s="19">
        <v>0</v>
      </c>
      <c r="J35" s="19">
        <v>0</v>
      </c>
      <c r="K35" s="23">
        <f>SUM(B35:J35)</f>
        <v>8360.14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1790768.32</v>
      </c>
      <c r="C47" s="22">
        <f aca="true" t="shared" si="12" ref="C47:H47">+C48+C57</f>
        <v>2593590.14</v>
      </c>
      <c r="D47" s="22">
        <f t="shared" si="12"/>
        <v>2986376.4099999997</v>
      </c>
      <c r="E47" s="22">
        <f t="shared" si="12"/>
        <v>1728648.2499999998</v>
      </c>
      <c r="F47" s="22">
        <f t="shared" si="12"/>
        <v>2292838.33</v>
      </c>
      <c r="G47" s="22">
        <f t="shared" si="12"/>
        <v>3256163.93</v>
      </c>
      <c r="H47" s="22">
        <f t="shared" si="12"/>
        <v>1744491.6</v>
      </c>
      <c r="I47" s="22">
        <f>+I48+I57</f>
        <v>660592.75</v>
      </c>
      <c r="J47" s="22">
        <f>+J48+J57</f>
        <v>1051085.8</v>
      </c>
      <c r="K47" s="22">
        <f>SUM(B47:J47)</f>
        <v>18104555.529999997</v>
      </c>
    </row>
    <row r="48" spans="1:11" ht="17.25" customHeight="1">
      <c r="A48" s="16" t="s">
        <v>107</v>
      </c>
      <c r="B48" s="23">
        <f>SUM(B49:B56)</f>
        <v>1771499.54</v>
      </c>
      <c r="C48" s="23">
        <f aca="true" t="shared" si="13" ref="C48:J48">SUM(C49:C56)</f>
        <v>2568231.5</v>
      </c>
      <c r="D48" s="23">
        <f t="shared" si="13"/>
        <v>2960239.0399999996</v>
      </c>
      <c r="E48" s="23">
        <f t="shared" si="13"/>
        <v>1705696.1199999999</v>
      </c>
      <c r="F48" s="23">
        <f t="shared" si="13"/>
        <v>2269158.23</v>
      </c>
      <c r="G48" s="23">
        <f t="shared" si="13"/>
        <v>3225588.23</v>
      </c>
      <c r="H48" s="23">
        <f t="shared" si="13"/>
        <v>1723940.53</v>
      </c>
      <c r="I48" s="23">
        <f t="shared" si="13"/>
        <v>660592.75</v>
      </c>
      <c r="J48" s="23">
        <f t="shared" si="13"/>
        <v>1036722.23</v>
      </c>
      <c r="K48" s="23">
        <f aca="true" t="shared" si="14" ref="K48:K57">SUM(B48:J48)</f>
        <v>17921668.169999998</v>
      </c>
    </row>
    <row r="49" spans="1:11" ht="17.25" customHeight="1">
      <c r="A49" s="34" t="s">
        <v>43</v>
      </c>
      <c r="B49" s="23">
        <f aca="true" t="shared" si="15" ref="B49:H49">ROUND(B30*B7,2)</f>
        <v>1770379.02</v>
      </c>
      <c r="C49" s="23">
        <f t="shared" si="15"/>
        <v>2560695.84</v>
      </c>
      <c r="D49" s="23">
        <f t="shared" si="15"/>
        <v>2957958.71</v>
      </c>
      <c r="E49" s="23">
        <f t="shared" si="15"/>
        <v>1704799.43</v>
      </c>
      <c r="F49" s="23">
        <f t="shared" si="15"/>
        <v>2267391.23</v>
      </c>
      <c r="G49" s="23">
        <f t="shared" si="15"/>
        <v>3223070.98</v>
      </c>
      <c r="H49" s="23">
        <f t="shared" si="15"/>
        <v>1714553.56</v>
      </c>
      <c r="I49" s="23">
        <f>ROUND(I30*I7,2)</f>
        <v>659527.03</v>
      </c>
      <c r="J49" s="23">
        <f>ROUND(J30*J7,2)</f>
        <v>1034505.19</v>
      </c>
      <c r="K49" s="23">
        <f t="shared" si="14"/>
        <v>17892880.990000002</v>
      </c>
    </row>
    <row r="50" spans="1:11" ht="17.25" customHeight="1">
      <c r="A50" s="34" t="s">
        <v>44</v>
      </c>
      <c r="B50" s="19">
        <v>0</v>
      </c>
      <c r="C50" s="23">
        <f>ROUND(C31*C7,2)</f>
        <v>5691.85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5691.85</v>
      </c>
    </row>
    <row r="51" spans="1:11" ht="17.25" customHeight="1">
      <c r="A51" s="64" t="s">
        <v>103</v>
      </c>
      <c r="B51" s="65">
        <f aca="true" t="shared" si="16" ref="B51:H51">ROUND(B32*B7,2)</f>
        <v>-2971.16</v>
      </c>
      <c r="C51" s="65">
        <f t="shared" si="16"/>
        <v>-3929.91</v>
      </c>
      <c r="D51" s="65">
        <f t="shared" si="16"/>
        <v>-4105.43</v>
      </c>
      <c r="E51" s="65">
        <f t="shared" si="16"/>
        <v>-2548.71</v>
      </c>
      <c r="F51" s="65">
        <f t="shared" si="16"/>
        <v>-3514.52</v>
      </c>
      <c r="G51" s="65">
        <f t="shared" si="16"/>
        <v>-4912.83</v>
      </c>
      <c r="H51" s="65">
        <f t="shared" si="16"/>
        <v>-2688.21</v>
      </c>
      <c r="I51" s="19">
        <v>0</v>
      </c>
      <c r="J51" s="19">
        <v>0</v>
      </c>
      <c r="K51" s="65">
        <f>SUM(B51:J51)</f>
        <v>-24670.769999999997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8360.14</v>
      </c>
      <c r="I53" s="31">
        <f>+I35</f>
        <v>0</v>
      </c>
      <c r="J53" s="31">
        <f>+J35</f>
        <v>0</v>
      </c>
      <c r="K53" s="23">
        <f t="shared" si="14"/>
        <v>8360.14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-185844.30999999997</v>
      </c>
      <c r="C61" s="35">
        <f t="shared" si="17"/>
        <v>-200647.2</v>
      </c>
      <c r="D61" s="35">
        <f t="shared" si="17"/>
        <v>-200422.29000000004</v>
      </c>
      <c r="E61" s="35">
        <f t="shared" si="17"/>
        <v>-239388.77000000002</v>
      </c>
      <c r="F61" s="35">
        <f t="shared" si="17"/>
        <v>-232268.24</v>
      </c>
      <c r="G61" s="35">
        <f t="shared" si="17"/>
        <v>-286220.83</v>
      </c>
      <c r="H61" s="35">
        <f t="shared" si="17"/>
        <v>-182055.16000000003</v>
      </c>
      <c r="I61" s="35">
        <f t="shared" si="17"/>
        <v>-101827.94000000002</v>
      </c>
      <c r="J61" s="35">
        <f t="shared" si="17"/>
        <v>-74735.73</v>
      </c>
      <c r="K61" s="35">
        <f>SUM(B61:J61)</f>
        <v>-1703410.4700000002</v>
      </c>
    </row>
    <row r="62" spans="1:11" ht="18.75" customHeight="1">
      <c r="A62" s="16" t="s">
        <v>74</v>
      </c>
      <c r="B62" s="35">
        <f aca="true" t="shared" si="18" ref="B62:J62">B63+B64+B65+B66+B67+B68</f>
        <v>-161936.77</v>
      </c>
      <c r="C62" s="35">
        <f t="shared" si="18"/>
        <v>-179730.43</v>
      </c>
      <c r="D62" s="35">
        <f t="shared" si="18"/>
        <v>-170231.23</v>
      </c>
      <c r="E62" s="35">
        <f t="shared" si="18"/>
        <v>-227468.39</v>
      </c>
      <c r="F62" s="35">
        <f t="shared" si="18"/>
        <v>-201635.37</v>
      </c>
      <c r="G62" s="35">
        <f t="shared" si="18"/>
        <v>-232680.41</v>
      </c>
      <c r="H62" s="35">
        <f t="shared" si="18"/>
        <v>-161222.6</v>
      </c>
      <c r="I62" s="35">
        <f t="shared" si="18"/>
        <v>-28522.8</v>
      </c>
      <c r="J62" s="35">
        <f t="shared" si="18"/>
        <v>-54769.4</v>
      </c>
      <c r="K62" s="35">
        <f aca="true" t="shared" si="19" ref="K62:K91">SUM(B62:J62)</f>
        <v>-1418197.4</v>
      </c>
    </row>
    <row r="63" spans="1:11" ht="18.75" customHeight="1">
      <c r="A63" s="12" t="s">
        <v>75</v>
      </c>
      <c r="B63" s="35">
        <f>-ROUND(B9*$D$3,2)</f>
        <v>-124792</v>
      </c>
      <c r="C63" s="35">
        <f aca="true" t="shared" si="20" ref="C63:J63">-ROUND(C9*$D$3,2)</f>
        <v>-175016.6</v>
      </c>
      <c r="D63" s="35">
        <f t="shared" si="20"/>
        <v>-150145.6</v>
      </c>
      <c r="E63" s="35">
        <f t="shared" si="20"/>
        <v>-119943.2</v>
      </c>
      <c r="F63" s="35">
        <f t="shared" si="20"/>
        <v>-125970</v>
      </c>
      <c r="G63" s="35">
        <f t="shared" si="20"/>
        <v>-171885.4</v>
      </c>
      <c r="H63" s="35">
        <f t="shared" si="20"/>
        <v>-161222.6</v>
      </c>
      <c r="I63" s="35">
        <f t="shared" si="20"/>
        <v>-28522.8</v>
      </c>
      <c r="J63" s="35">
        <f t="shared" si="20"/>
        <v>-54769.4</v>
      </c>
      <c r="K63" s="35">
        <f t="shared" si="19"/>
        <v>-1112267.5999999999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-817</v>
      </c>
      <c r="C65" s="35">
        <v>-216.6</v>
      </c>
      <c r="D65" s="35">
        <v>-152</v>
      </c>
      <c r="E65" s="35">
        <v>-463.6</v>
      </c>
      <c r="F65" s="35">
        <v>-399</v>
      </c>
      <c r="G65" s="35">
        <v>-319.2</v>
      </c>
      <c r="H65" s="19">
        <v>0</v>
      </c>
      <c r="I65" s="19">
        <v>0</v>
      </c>
      <c r="J65" s="19">
        <v>0</v>
      </c>
      <c r="K65" s="35">
        <f t="shared" si="19"/>
        <v>-2367.3999999999996</v>
      </c>
    </row>
    <row r="66" spans="1:11" ht="18.75" customHeight="1">
      <c r="A66" s="12" t="s">
        <v>104</v>
      </c>
      <c r="B66" s="35">
        <v>-3849.4</v>
      </c>
      <c r="C66" s="35">
        <v>-1675.8</v>
      </c>
      <c r="D66" s="35">
        <v>-1489.6</v>
      </c>
      <c r="E66" s="35">
        <v>-2804.4</v>
      </c>
      <c r="F66" s="35">
        <v>-1516.2</v>
      </c>
      <c r="G66" s="35">
        <v>-1143.8</v>
      </c>
      <c r="H66" s="19">
        <v>0</v>
      </c>
      <c r="I66" s="19">
        <v>0</v>
      </c>
      <c r="J66" s="19">
        <v>0</v>
      </c>
      <c r="K66" s="35">
        <f t="shared" si="19"/>
        <v>-12479.199999999999</v>
      </c>
    </row>
    <row r="67" spans="1:11" ht="18.75" customHeight="1">
      <c r="A67" s="12" t="s">
        <v>52</v>
      </c>
      <c r="B67" s="35">
        <v>-32478.37</v>
      </c>
      <c r="C67" s="35">
        <v>-2821.43</v>
      </c>
      <c r="D67" s="35">
        <v>-18444.03</v>
      </c>
      <c r="E67" s="35">
        <v>-104257.19</v>
      </c>
      <c r="F67" s="35">
        <v>-73750.17</v>
      </c>
      <c r="G67" s="35">
        <v>-59332.01</v>
      </c>
      <c r="H67" s="19">
        <v>0</v>
      </c>
      <c r="I67" s="19">
        <v>0</v>
      </c>
      <c r="J67" s="19">
        <v>0</v>
      </c>
      <c r="K67" s="35">
        <f t="shared" si="19"/>
        <v>-291083.2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-33570.39</v>
      </c>
      <c r="C69" s="65">
        <f>SUM(C70:C102)</f>
        <v>-47236.509999999995</v>
      </c>
      <c r="D69" s="65">
        <f>SUM(D70:D102)</f>
        <v>-49975.11</v>
      </c>
      <c r="E69" s="65">
        <f aca="true" t="shared" si="21" ref="E69:J69">SUM(E70:E102)</f>
        <v>-31496.480000000003</v>
      </c>
      <c r="F69" s="65">
        <f t="shared" si="21"/>
        <v>-43917.97</v>
      </c>
      <c r="G69" s="65">
        <f t="shared" si="21"/>
        <v>-62367.58</v>
      </c>
      <c r="H69" s="65">
        <f t="shared" si="21"/>
        <v>-32711.86</v>
      </c>
      <c r="I69" s="65">
        <f t="shared" si="21"/>
        <v>-74289.51000000001</v>
      </c>
      <c r="J69" s="65">
        <f t="shared" si="21"/>
        <v>-20055.489999999998</v>
      </c>
      <c r="K69" s="65">
        <f t="shared" si="19"/>
        <v>-395620.89999999997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5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134</v>
      </c>
      <c r="B100" s="65">
        <v>-7454.8</v>
      </c>
      <c r="C100" s="65">
        <v>-10793.66</v>
      </c>
      <c r="D100" s="65">
        <v>-12661.17</v>
      </c>
      <c r="E100" s="65">
        <v>-7123.65</v>
      </c>
      <c r="F100" s="65">
        <v>-9777.27</v>
      </c>
      <c r="G100" s="65">
        <v>-13740.81</v>
      </c>
      <c r="H100" s="65">
        <v>-7149.11</v>
      </c>
      <c r="I100" s="65">
        <v>-2611.53</v>
      </c>
      <c r="J100" s="65">
        <v>-4270.03</v>
      </c>
      <c r="K100" s="65">
        <f>SUM(B100:J100)</f>
        <v>-75582.03</v>
      </c>
      <c r="L100" s="53"/>
    </row>
    <row r="101" spans="1:12" ht="18.75" customHeight="1">
      <c r="A101" s="62" t="s">
        <v>136</v>
      </c>
      <c r="B101" s="65">
        <v>-8879.09</v>
      </c>
      <c r="C101" s="65">
        <v>-13265.56</v>
      </c>
      <c r="D101" s="65">
        <v>-15294.71</v>
      </c>
      <c r="E101" s="65">
        <v>-8709.83</v>
      </c>
      <c r="F101" s="65">
        <v>-11597.37</v>
      </c>
      <c r="G101" s="65">
        <v>-15914.87</v>
      </c>
      <c r="H101" s="65">
        <v>-8527.75</v>
      </c>
      <c r="I101" s="65">
        <v>-2919.91</v>
      </c>
      <c r="J101" s="65">
        <v>-4888.96</v>
      </c>
      <c r="K101" s="65">
        <f>SUM(B101:J101)</f>
        <v>-89998.05000000002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9662.85</v>
      </c>
      <c r="C103" s="65">
        <v>26319.74</v>
      </c>
      <c r="D103" s="65">
        <v>19784.05</v>
      </c>
      <c r="E103" s="65">
        <v>19576.1</v>
      </c>
      <c r="F103" s="65">
        <v>13285.1</v>
      </c>
      <c r="G103" s="65">
        <v>8827.16</v>
      </c>
      <c r="H103" s="65">
        <v>11879.3</v>
      </c>
      <c r="I103" s="65">
        <v>984.37</v>
      </c>
      <c r="J103" s="65">
        <v>89.16</v>
      </c>
      <c r="K103" s="65">
        <f>SUM(B103:J103)</f>
        <v>110407.83</v>
      </c>
      <c r="L103" s="53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2" ref="B106:H106">+B107+B108</f>
        <v>1604924.0100000002</v>
      </c>
      <c r="C106" s="24">
        <f t="shared" si="22"/>
        <v>2392942.9400000004</v>
      </c>
      <c r="D106" s="24">
        <f t="shared" si="22"/>
        <v>2785954.1199999996</v>
      </c>
      <c r="E106" s="24">
        <f t="shared" si="22"/>
        <v>1489259.48</v>
      </c>
      <c r="F106" s="24">
        <f t="shared" si="22"/>
        <v>2060570.09</v>
      </c>
      <c r="G106" s="24">
        <f t="shared" si="22"/>
        <v>2969943.1</v>
      </c>
      <c r="H106" s="24">
        <f t="shared" si="22"/>
        <v>1562436.44</v>
      </c>
      <c r="I106" s="24">
        <f>+I107+I108</f>
        <v>558764.8099999999</v>
      </c>
      <c r="J106" s="24">
        <f>+J107+J108</f>
        <v>976350.07</v>
      </c>
      <c r="K106" s="46">
        <f>SUM(B106:J106)</f>
        <v>16401145.06</v>
      </c>
      <c r="L106" s="52"/>
    </row>
    <row r="107" spans="1:12" ht="18" customHeight="1">
      <c r="A107" s="16" t="s">
        <v>81</v>
      </c>
      <c r="B107" s="24">
        <f aca="true" t="shared" si="23" ref="B107:J107">+B48+B62+B69+B103</f>
        <v>1585655.2300000002</v>
      </c>
      <c r="C107" s="24">
        <f t="shared" si="23"/>
        <v>2367584.3000000003</v>
      </c>
      <c r="D107" s="24">
        <f t="shared" si="23"/>
        <v>2759816.7499999995</v>
      </c>
      <c r="E107" s="24">
        <f t="shared" si="23"/>
        <v>1466307.35</v>
      </c>
      <c r="F107" s="24">
        <f t="shared" si="23"/>
        <v>2036889.99</v>
      </c>
      <c r="G107" s="24">
        <f t="shared" si="23"/>
        <v>2939367.4</v>
      </c>
      <c r="H107" s="24">
        <f t="shared" si="23"/>
        <v>1541885.3699999999</v>
      </c>
      <c r="I107" s="24">
        <f t="shared" si="23"/>
        <v>558764.8099999999</v>
      </c>
      <c r="J107" s="24">
        <f t="shared" si="23"/>
        <v>961986.5</v>
      </c>
      <c r="K107" s="46">
        <f>SUM(B107:J107)</f>
        <v>16218257.7</v>
      </c>
      <c r="L107" s="52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6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16401145.05</v>
      </c>
      <c r="L114" s="52"/>
    </row>
    <row r="115" spans="1:11" ht="18.75" customHeight="1">
      <c r="A115" s="26" t="s">
        <v>70</v>
      </c>
      <c r="B115" s="27">
        <v>209513.61000000002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209513.61000000002</v>
      </c>
    </row>
    <row r="116" spans="1:11" ht="18.75" customHeight="1">
      <c r="A116" s="26" t="s">
        <v>71</v>
      </c>
      <c r="B116" s="27">
        <v>1395410.4000000001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1395410.4000000001</v>
      </c>
    </row>
    <row r="117" spans="1:11" ht="18.75" customHeight="1">
      <c r="A117" s="26" t="s">
        <v>72</v>
      </c>
      <c r="B117" s="38">
        <v>0</v>
      </c>
      <c r="C117" s="27">
        <f>+C106</f>
        <v>2392942.9400000004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2392942.9400000004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2785954.1199999996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2785954.1199999996</v>
      </c>
    </row>
    <row r="119" spans="1:11" ht="18.75" customHeight="1">
      <c r="A119" s="26" t="s">
        <v>117</v>
      </c>
      <c r="B119" s="38">
        <v>0</v>
      </c>
      <c r="C119" s="38">
        <v>0</v>
      </c>
      <c r="D119" s="38">
        <v>0</v>
      </c>
      <c r="E119" s="27">
        <v>1340333.53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1340333.53</v>
      </c>
    </row>
    <row r="120" spans="1:11" ht="18.75" customHeight="1">
      <c r="A120" s="26" t="s">
        <v>118</v>
      </c>
      <c r="B120" s="38">
        <v>0</v>
      </c>
      <c r="C120" s="38">
        <v>0</v>
      </c>
      <c r="D120" s="38">
        <v>0</v>
      </c>
      <c r="E120" s="27">
        <v>148925.94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148925.94</v>
      </c>
    </row>
    <row r="121" spans="1:11" ht="18.75" customHeight="1">
      <c r="A121" s="66" t="s">
        <v>119</v>
      </c>
      <c r="B121" s="38">
        <v>0</v>
      </c>
      <c r="C121" s="38">
        <v>0</v>
      </c>
      <c r="D121" s="38">
        <v>0</v>
      </c>
      <c r="E121" s="38">
        <v>0</v>
      </c>
      <c r="F121" s="27">
        <v>399101.23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399101.23</v>
      </c>
    </row>
    <row r="122" spans="1:11" ht="18.75" customHeight="1">
      <c r="A122" s="66" t="s">
        <v>120</v>
      </c>
      <c r="B122" s="38">
        <v>0</v>
      </c>
      <c r="C122" s="38">
        <v>0</v>
      </c>
      <c r="D122" s="38">
        <v>0</v>
      </c>
      <c r="E122" s="38">
        <v>0</v>
      </c>
      <c r="F122" s="27">
        <v>736215.7000000001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736215.7000000001</v>
      </c>
    </row>
    <row r="123" spans="1:11" ht="18.75" customHeight="1">
      <c r="A123" s="66" t="s">
        <v>121</v>
      </c>
      <c r="B123" s="38">
        <v>0</v>
      </c>
      <c r="C123" s="38">
        <v>0</v>
      </c>
      <c r="D123" s="38">
        <v>0</v>
      </c>
      <c r="E123" s="38">
        <v>0</v>
      </c>
      <c r="F123" s="27">
        <v>112573.44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112573.44</v>
      </c>
    </row>
    <row r="124" spans="1:11" ht="18.75" customHeight="1">
      <c r="A124" s="66" t="s">
        <v>122</v>
      </c>
      <c r="B124" s="68">
        <v>0</v>
      </c>
      <c r="C124" s="68">
        <v>0</v>
      </c>
      <c r="D124" s="68">
        <v>0</v>
      </c>
      <c r="E124" s="68">
        <v>0</v>
      </c>
      <c r="F124" s="69">
        <v>812679.73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812679.73</v>
      </c>
    </row>
    <row r="125" spans="1:11" ht="18.75" customHeight="1">
      <c r="A125" s="66" t="s">
        <v>123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867900.26</v>
      </c>
      <c r="H125" s="38">
        <v>0</v>
      </c>
      <c r="I125" s="38">
        <v>0</v>
      </c>
      <c r="J125" s="38">
        <v>0</v>
      </c>
      <c r="K125" s="39">
        <f t="shared" si="25"/>
        <v>867900.26</v>
      </c>
    </row>
    <row r="126" spans="1:11" ht="18.75" customHeight="1">
      <c r="A126" s="6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68624.67</v>
      </c>
      <c r="H126" s="38">
        <v>0</v>
      </c>
      <c r="I126" s="38">
        <v>0</v>
      </c>
      <c r="J126" s="38">
        <v>0</v>
      </c>
      <c r="K126" s="39">
        <f t="shared" si="25"/>
        <v>68624.67</v>
      </c>
    </row>
    <row r="127" spans="1:11" ht="18.75" customHeight="1">
      <c r="A127" s="6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433999.51</v>
      </c>
      <c r="H127" s="38">
        <v>0</v>
      </c>
      <c r="I127" s="38">
        <v>0</v>
      </c>
      <c r="J127" s="38">
        <v>0</v>
      </c>
      <c r="K127" s="39">
        <f t="shared" si="25"/>
        <v>433999.51</v>
      </c>
    </row>
    <row r="128" spans="1:11" ht="18.75" customHeight="1">
      <c r="A128" s="6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429087.08</v>
      </c>
      <c r="H128" s="38">
        <v>0</v>
      </c>
      <c r="I128" s="38">
        <v>0</v>
      </c>
      <c r="J128" s="38">
        <v>0</v>
      </c>
      <c r="K128" s="39">
        <f t="shared" si="25"/>
        <v>429087.08</v>
      </c>
    </row>
    <row r="129" spans="1:11" ht="18.75" customHeight="1">
      <c r="A129" s="6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1170331.57</v>
      </c>
      <c r="H129" s="38">
        <v>0</v>
      </c>
      <c r="I129" s="38">
        <v>0</v>
      </c>
      <c r="J129" s="38">
        <v>0</v>
      </c>
      <c r="K129" s="39">
        <f t="shared" si="25"/>
        <v>1170331.57</v>
      </c>
    </row>
    <row r="130" spans="1:11" ht="18.75" customHeight="1">
      <c r="A130" s="6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554520.0700000001</v>
      </c>
      <c r="I130" s="38">
        <v>0</v>
      </c>
      <c r="J130" s="38">
        <v>0</v>
      </c>
      <c r="K130" s="39">
        <f t="shared" si="25"/>
        <v>554520.0700000001</v>
      </c>
    </row>
    <row r="131" spans="1:11" ht="18.75" customHeight="1">
      <c r="A131" s="6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1007916.37</v>
      </c>
      <c r="I131" s="38">
        <v>0</v>
      </c>
      <c r="J131" s="38">
        <v>0</v>
      </c>
      <c r="K131" s="39">
        <f t="shared" si="25"/>
        <v>1007916.37</v>
      </c>
    </row>
    <row r="132" spans="1:11" ht="18.75" customHeight="1">
      <c r="A132" s="6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558764.8099999999</v>
      </c>
      <c r="J132" s="38"/>
      <c r="K132" s="39">
        <f t="shared" si="25"/>
        <v>558764.8099999999</v>
      </c>
    </row>
    <row r="133" spans="1:11" ht="18.75" customHeight="1">
      <c r="A133" s="67" t="s">
        <v>131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976350.07</v>
      </c>
      <c r="K133" s="42">
        <f t="shared" si="25"/>
        <v>976350.07</v>
      </c>
    </row>
    <row r="134" spans="1:11" ht="18.75" customHeight="1">
      <c r="A134" s="74" t="s">
        <v>140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7.25" customHeight="1">
      <c r="A135" s="74" t="s">
        <v>135</v>
      </c>
    </row>
    <row r="136" ht="17.25" customHeight="1">
      <c r="A136" s="74" t="s">
        <v>138</v>
      </c>
    </row>
    <row r="137" ht="17.25" customHeight="1">
      <c r="A137" s="74" t="s">
        <v>139</v>
      </c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2017-09-20T19:51:17Z</dcterms:modified>
  <cp:category/>
  <cp:version/>
  <cp:contentType/>
  <cp:contentStatus/>
</cp:coreProperties>
</file>