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<sst xmlns="http://schemas.openxmlformats.org/spreadsheetml/2006/main" count="138" uniqueCount="138">
  <si>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</si>
  <si>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</si>
  <si>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</si>
  <si>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</si>
  <si>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</si>
  <si>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</si>
  <si>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</si>
  <si>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</si>
  <si>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</si>
  <si>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</si>
  <si>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</si>
  <si>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</si>
  <si>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</si>
  <si>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</si>
  <si>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</si>
  <si>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</si>
  <si>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</si>
  <si>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</si>
  <si>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</si>
  <si>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</si>
  <si>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</si>
  <si>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</si>
  <si>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</si>
  <si>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</si>
  <si>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</si>
  <si>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</si>
  <si>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</si>
  <si>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</si>
  <si>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</si>
  <si>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</si>
  <si>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</si>
  <si>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</si>
  <si>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</si>
  <si>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</si>
  <si>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</si>
  <si>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</si>
  <si>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</si>
  <si>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</si>
  <si>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</si>
  <si>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</si>
  <si>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</si>
  <si>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</si>
  <si>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</si>
  <si>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</si>
  <si>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</si>
  <si>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</si>
  <si>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</si>
  <si>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</si>
  <si>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</si>
  <si>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</si>
  <si>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</si>
  <si>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</si>
  <si>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</si>
  <si>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</si>
  <si>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</si>
  <si>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</si>
  <si>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</si>
  <si>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</si>
  <si>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</si>
  <si>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</si>
  <si>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</si>
  <si>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</si>
  <si>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</si>
  <si>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</si>
  <si>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</si>
  <si>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</si>
  <si>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</si>
  <si>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</si>
  <si>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</si>
  <si>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</si>
  <si>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</si>
  <si>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</si>
  <si>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</si>
  <si>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</si>
  <si>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</si>
  <si>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</si>
  <si>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</si>
  <si>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</si>
  <si>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</si>
  <si>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</si>
  <si>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</si>
  <si>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</si>
  <si>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</si>
  <si>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</si>
  <si>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</si>
  <si>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</si>
  <si>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</si>
  <si>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</si>
  <si>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</si>
  <si>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</si>
  <si>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</si>
  <si>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</si>
  <si>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</si>
  <si>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</si>
  <si>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</si>
  <si>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</si>
  <si>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</si>
  <si>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</si>
  <si>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</si>
  <si>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</si>
  <si>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</si>
  <si>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</si>
  <si>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</si>
  <si>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</si>
  <si>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</si>
  <si>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</si>
  <si>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</si>
  <si>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</si>
  <si>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</si>
  <si>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</si>
  <si>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</si>
  <si>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</si>
  <si>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</si>
  <si>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</si>
  <si>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</si>
  <si>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</si>
  <si>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</si>
  <si>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</si>
  <si>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</si>
  <si>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</si>
  <si>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</si>
  <si>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</si>
  <si>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</si>
  <si>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</si>
  <si>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</si>
  <si>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</si>
  <si>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</si>
  <si>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</si>
  <si>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</si>
  <si>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</si>
  <si>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</si>
  <si>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</si>
  <si>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</si>
  <si>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6.2.17. Descumprimento de Entrega Certidão Negativa de Tributos</t>
  </si>
  <si>
    <t>OPERAÇÃO 12/09/17 - VENCIMENTO 19/09/17</t>
  </si>
  <si>
    <t>6.2.31. Ajuste de Remuneração Previsto Contratualmente ¹</t>
  </si>
  <si>
    <t>Nota:</t>
  </si>
  <si>
    <t>¹ Ajuste de remuneração previsto contratualmente, período de 25/07/17 a 24/08/17, parcela 8/16.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</si>
</sst>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90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4" t="s">
        <v>89</v>
      </c>
      <c r="J5" s="84" t="s">
        <v>88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618934</v>
      </c>
      <c r="C7" s="9">
        <f t="shared" si="0"/>
        <v>811969</v>
      </c>
      <c r="D7" s="9">
        <f t="shared" si="0"/>
        <v>823551</v>
      </c>
      <c r="E7" s="9">
        <f t="shared" si="0"/>
        <v>555377</v>
      </c>
      <c r="F7" s="9">
        <f t="shared" si="0"/>
        <v>735491</v>
      </c>
      <c r="G7" s="9">
        <f t="shared" si="0"/>
        <v>1265453</v>
      </c>
      <c r="H7" s="9">
        <f t="shared" si="0"/>
        <v>583992</v>
      </c>
      <c r="I7" s="9">
        <f t="shared" si="0"/>
        <v>129152</v>
      </c>
      <c r="J7" s="9">
        <f t="shared" si="0"/>
        <v>337679</v>
      </c>
      <c r="K7" s="9">
        <f t="shared" si="0"/>
        <v>5861598</v>
      </c>
      <c r="L7" s="52"/>
    </row>
    <row r="8" spans="1:11" ht="17.25" customHeight="1">
      <c r="A8" s="10" t="s">
        <v>96</v>
      </c>
      <c r="B8" s="11">
        <f>B9+B12+B16</f>
        <v>287522</v>
      </c>
      <c r="C8" s="11">
        <f aca="true" t="shared" si="1" ref="C8:J8">C9+C12+C16</f>
        <v>388612</v>
      </c>
      <c r="D8" s="11">
        <f t="shared" si="1"/>
        <v>364780</v>
      </c>
      <c r="E8" s="11">
        <f t="shared" si="1"/>
        <v>265013</v>
      </c>
      <c r="F8" s="11">
        <f t="shared" si="1"/>
        <v>336162</v>
      </c>
      <c r="G8" s="11">
        <f t="shared" si="1"/>
        <v>585844</v>
      </c>
      <c r="H8" s="11">
        <f t="shared" si="1"/>
        <v>297788</v>
      </c>
      <c r="I8" s="11">
        <f t="shared" si="1"/>
        <v>55478</v>
      </c>
      <c r="J8" s="11">
        <f t="shared" si="1"/>
        <v>147350</v>
      </c>
      <c r="K8" s="11">
        <f>SUM(B8:J8)</f>
        <v>2728549</v>
      </c>
    </row>
    <row r="9" spans="1:11" ht="17.25" customHeight="1">
      <c r="A9" s="15" t="s">
        <v>16</v>
      </c>
      <c r="B9" s="13">
        <f>+B10+B11</f>
        <v>34649</v>
      </c>
      <c r="C9" s="13">
        <f aca="true" t="shared" si="2" ref="C9:J9">+C10+C11</f>
        <v>49376</v>
      </c>
      <c r="D9" s="13">
        <f t="shared" si="2"/>
        <v>42206</v>
      </c>
      <c r="E9" s="13">
        <f t="shared" si="2"/>
        <v>32532</v>
      </c>
      <c r="F9" s="13">
        <f t="shared" si="2"/>
        <v>34108</v>
      </c>
      <c r="G9" s="13">
        <f t="shared" si="2"/>
        <v>48321</v>
      </c>
      <c r="H9" s="13">
        <f t="shared" si="2"/>
        <v>44516</v>
      </c>
      <c r="I9" s="13">
        <f t="shared" si="2"/>
        <v>8056</v>
      </c>
      <c r="J9" s="13">
        <f t="shared" si="2"/>
        <v>15639</v>
      </c>
      <c r="K9" s="11">
        <f>SUM(B9:J9)</f>
        <v>309403</v>
      </c>
    </row>
    <row r="10" spans="1:11" ht="17.25" customHeight="1">
      <c r="A10" s="29" t="s">
        <v>17</v>
      </c>
      <c r="B10" s="13">
        <v>34649</v>
      </c>
      <c r="C10" s="13">
        <v>49376</v>
      </c>
      <c r="D10" s="13">
        <v>42206</v>
      </c>
      <c r="E10" s="13">
        <v>32532</v>
      </c>
      <c r="F10" s="13">
        <v>34108</v>
      </c>
      <c r="G10" s="13">
        <v>48321</v>
      </c>
      <c r="H10" s="13">
        <v>44516</v>
      </c>
      <c r="I10" s="13">
        <v>8056</v>
      </c>
      <c r="J10" s="13">
        <v>15639</v>
      </c>
      <c r="K10" s="11">
        <f>SUM(B10:J10)</f>
        <v>309403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237407</v>
      </c>
      <c r="C12" s="17">
        <f t="shared" si="3"/>
        <v>317839</v>
      </c>
      <c r="D12" s="17">
        <f t="shared" si="3"/>
        <v>302871</v>
      </c>
      <c r="E12" s="17">
        <f t="shared" si="3"/>
        <v>218801</v>
      </c>
      <c r="F12" s="17">
        <f t="shared" si="3"/>
        <v>280652</v>
      </c>
      <c r="G12" s="17">
        <f t="shared" si="3"/>
        <v>499241</v>
      </c>
      <c r="H12" s="17">
        <f t="shared" si="3"/>
        <v>237739</v>
      </c>
      <c r="I12" s="17">
        <f t="shared" si="3"/>
        <v>44218</v>
      </c>
      <c r="J12" s="17">
        <f t="shared" si="3"/>
        <v>123506</v>
      </c>
      <c r="K12" s="11">
        <f aca="true" t="shared" si="4" ref="K12:K27">SUM(B12:J12)</f>
        <v>2262274</v>
      </c>
    </row>
    <row r="13" spans="1:13" ht="17.25" customHeight="1">
      <c r="A13" s="14" t="s">
        <v>19</v>
      </c>
      <c r="B13" s="13">
        <v>108442</v>
      </c>
      <c r="C13" s="13">
        <v>156216</v>
      </c>
      <c r="D13" s="13">
        <v>154351</v>
      </c>
      <c r="E13" s="13">
        <v>107013</v>
      </c>
      <c r="F13" s="13">
        <v>135081</v>
      </c>
      <c r="G13" s="13">
        <v>225357</v>
      </c>
      <c r="H13" s="13">
        <v>102806</v>
      </c>
      <c r="I13" s="13">
        <v>23838</v>
      </c>
      <c r="J13" s="13">
        <v>61941</v>
      </c>
      <c r="K13" s="11">
        <f t="shared" si="4"/>
        <v>1075045</v>
      </c>
      <c r="L13" s="52"/>
      <c r="M13" s="53"/>
    </row>
    <row r="14" spans="1:12" ht="17.25" customHeight="1">
      <c r="A14" s="14" t="s">
        <v>20</v>
      </c>
      <c r="B14" s="13">
        <v>118012</v>
      </c>
      <c r="C14" s="13">
        <v>143980</v>
      </c>
      <c r="D14" s="13">
        <v>137204</v>
      </c>
      <c r="E14" s="13">
        <v>101313</v>
      </c>
      <c r="F14" s="13">
        <v>134654</v>
      </c>
      <c r="G14" s="13">
        <v>255990</v>
      </c>
      <c r="H14" s="13">
        <v>114695</v>
      </c>
      <c r="I14" s="13">
        <v>17552</v>
      </c>
      <c r="J14" s="13">
        <v>57754</v>
      </c>
      <c r="K14" s="11">
        <f t="shared" si="4"/>
        <v>1081154</v>
      </c>
      <c r="L14" s="52"/>
    </row>
    <row r="15" spans="1:11" ht="17.25" customHeight="1">
      <c r="A15" s="14" t="s">
        <v>21</v>
      </c>
      <c r="B15" s="13">
        <v>10953</v>
      </c>
      <c r="C15" s="13">
        <v>17643</v>
      </c>
      <c r="D15" s="13">
        <v>11316</v>
      </c>
      <c r="E15" s="13">
        <v>10475</v>
      </c>
      <c r="F15" s="13">
        <v>10917</v>
      </c>
      <c r="G15" s="13">
        <v>17894</v>
      </c>
      <c r="H15" s="13">
        <v>20238</v>
      </c>
      <c r="I15" s="13">
        <v>2828</v>
      </c>
      <c r="J15" s="13">
        <v>3811</v>
      </c>
      <c r="K15" s="11">
        <f t="shared" si="4"/>
        <v>106075</v>
      </c>
    </row>
    <row r="16" spans="1:11" ht="17.25" customHeight="1">
      <c r="A16" s="15" t="s">
        <v>92</v>
      </c>
      <c r="B16" s="13">
        <f>B17+B18+B19</f>
        <v>15466</v>
      </c>
      <c r="C16" s="13">
        <f aca="true" t="shared" si="5" ref="C16:J16">C17+C18+C19</f>
        <v>21397</v>
      </c>
      <c r="D16" s="13">
        <f t="shared" si="5"/>
        <v>19703</v>
      </c>
      <c r="E16" s="13">
        <f t="shared" si="5"/>
        <v>13680</v>
      </c>
      <c r="F16" s="13">
        <f t="shared" si="5"/>
        <v>21402</v>
      </c>
      <c r="G16" s="13">
        <f t="shared" si="5"/>
        <v>38282</v>
      </c>
      <c r="H16" s="13">
        <f t="shared" si="5"/>
        <v>15533</v>
      </c>
      <c r="I16" s="13">
        <f t="shared" si="5"/>
        <v>3204</v>
      </c>
      <c r="J16" s="13">
        <f t="shared" si="5"/>
        <v>8205</v>
      </c>
      <c r="K16" s="11">
        <f t="shared" si="4"/>
        <v>156872</v>
      </c>
    </row>
    <row r="17" spans="1:11" ht="17.25" customHeight="1">
      <c r="A17" s="14" t="s">
        <v>93</v>
      </c>
      <c r="B17" s="13">
        <v>15337</v>
      </c>
      <c r="C17" s="13">
        <v>21260</v>
      </c>
      <c r="D17" s="13">
        <v>19583</v>
      </c>
      <c r="E17" s="13">
        <v>13565</v>
      </c>
      <c r="F17" s="13">
        <v>21245</v>
      </c>
      <c r="G17" s="13">
        <v>37948</v>
      </c>
      <c r="H17" s="13">
        <v>15411</v>
      </c>
      <c r="I17" s="13">
        <v>3186</v>
      </c>
      <c r="J17" s="13">
        <v>8155</v>
      </c>
      <c r="K17" s="11">
        <f t="shared" si="4"/>
        <v>155690</v>
      </c>
    </row>
    <row r="18" spans="1:11" ht="17.25" customHeight="1">
      <c r="A18" s="14" t="s">
        <v>94</v>
      </c>
      <c r="B18" s="13">
        <v>121</v>
      </c>
      <c r="C18" s="13">
        <v>118</v>
      </c>
      <c r="D18" s="13">
        <v>112</v>
      </c>
      <c r="E18" s="13">
        <v>104</v>
      </c>
      <c r="F18" s="13">
        <v>149</v>
      </c>
      <c r="G18" s="13">
        <v>316</v>
      </c>
      <c r="H18" s="13">
        <v>118</v>
      </c>
      <c r="I18" s="13">
        <v>16</v>
      </c>
      <c r="J18" s="13">
        <v>48</v>
      </c>
      <c r="K18" s="11">
        <f t="shared" si="4"/>
        <v>1102</v>
      </c>
    </row>
    <row r="19" spans="1:11" ht="17.25" customHeight="1">
      <c r="A19" s="14" t="s">
        <v>95</v>
      </c>
      <c r="B19" s="13">
        <v>8</v>
      </c>
      <c r="C19" s="13">
        <v>19</v>
      </c>
      <c r="D19" s="13">
        <v>8</v>
      </c>
      <c r="E19" s="13">
        <v>11</v>
      </c>
      <c r="F19" s="13">
        <v>8</v>
      </c>
      <c r="G19" s="13">
        <v>18</v>
      </c>
      <c r="H19" s="13">
        <v>4</v>
      </c>
      <c r="I19" s="13">
        <v>2</v>
      </c>
      <c r="J19" s="13">
        <v>2</v>
      </c>
      <c r="K19" s="11">
        <f t="shared" si="4"/>
        <v>80</v>
      </c>
    </row>
    <row r="20" spans="1:11" ht="17.25" customHeight="1">
      <c r="A20" s="16" t="s">
        <v>22</v>
      </c>
      <c r="B20" s="11">
        <f>+B21+B22+B23</f>
        <v>168246</v>
      </c>
      <c r="C20" s="11">
        <f aca="true" t="shared" si="6" ref="C20:J20">+C21+C22+C23</f>
        <v>195537</v>
      </c>
      <c r="D20" s="11">
        <f t="shared" si="6"/>
        <v>219658</v>
      </c>
      <c r="E20" s="11">
        <f t="shared" si="6"/>
        <v>137907</v>
      </c>
      <c r="F20" s="11">
        <f t="shared" si="6"/>
        <v>215939</v>
      </c>
      <c r="G20" s="11">
        <f t="shared" si="6"/>
        <v>413229</v>
      </c>
      <c r="H20" s="11">
        <f t="shared" si="6"/>
        <v>143492</v>
      </c>
      <c r="I20" s="11">
        <f t="shared" si="6"/>
        <v>34079</v>
      </c>
      <c r="J20" s="11">
        <f t="shared" si="6"/>
        <v>84115</v>
      </c>
      <c r="K20" s="11">
        <f t="shared" si="4"/>
        <v>1612202</v>
      </c>
    </row>
    <row r="21" spans="1:12" ht="17.25" customHeight="1">
      <c r="A21" s="12" t="s">
        <v>23</v>
      </c>
      <c r="B21" s="13">
        <v>85047</v>
      </c>
      <c r="C21" s="13">
        <v>109785</v>
      </c>
      <c r="D21" s="13">
        <v>124873</v>
      </c>
      <c r="E21" s="13">
        <v>76538</v>
      </c>
      <c r="F21" s="13">
        <v>116760</v>
      </c>
      <c r="G21" s="13">
        <v>205409</v>
      </c>
      <c r="H21" s="13">
        <v>75529</v>
      </c>
      <c r="I21" s="13">
        <v>20575</v>
      </c>
      <c r="J21" s="13">
        <v>46005</v>
      </c>
      <c r="K21" s="11">
        <f t="shared" si="4"/>
        <v>860521</v>
      </c>
      <c r="L21" s="52"/>
    </row>
    <row r="22" spans="1:12" ht="17.25" customHeight="1">
      <c r="A22" s="12" t="s">
        <v>24</v>
      </c>
      <c r="B22" s="13">
        <v>78468</v>
      </c>
      <c r="C22" s="13">
        <v>79740</v>
      </c>
      <c r="D22" s="13">
        <v>90020</v>
      </c>
      <c r="E22" s="13">
        <v>57928</v>
      </c>
      <c r="F22" s="13">
        <v>94638</v>
      </c>
      <c r="G22" s="13">
        <v>199513</v>
      </c>
      <c r="H22" s="13">
        <v>61691</v>
      </c>
      <c r="I22" s="13">
        <v>12582</v>
      </c>
      <c r="J22" s="13">
        <v>36378</v>
      </c>
      <c r="K22" s="11">
        <f t="shared" si="4"/>
        <v>710958</v>
      </c>
      <c r="L22" s="52"/>
    </row>
    <row r="23" spans="1:11" ht="17.25" customHeight="1">
      <c r="A23" s="12" t="s">
        <v>25</v>
      </c>
      <c r="B23" s="13">
        <v>4731</v>
      </c>
      <c r="C23" s="13">
        <v>6012</v>
      </c>
      <c r="D23" s="13">
        <v>4765</v>
      </c>
      <c r="E23" s="13">
        <v>3441</v>
      </c>
      <c r="F23" s="13">
        <v>4541</v>
      </c>
      <c r="G23" s="13">
        <v>8307</v>
      </c>
      <c r="H23" s="13">
        <v>6272</v>
      </c>
      <c r="I23" s="13">
        <v>922</v>
      </c>
      <c r="J23" s="13">
        <v>1732</v>
      </c>
      <c r="K23" s="11">
        <f t="shared" si="4"/>
        <v>40723</v>
      </c>
    </row>
    <row r="24" spans="1:11" ht="17.25" customHeight="1">
      <c r="A24" s="16" t="s">
        <v>26</v>
      </c>
      <c r="B24" s="13">
        <f>+B25+B26</f>
        <v>163166</v>
      </c>
      <c r="C24" s="13">
        <f aca="true" t="shared" si="7" ref="C24:J24">+C25+C26</f>
        <v>227820</v>
      </c>
      <c r="D24" s="13">
        <f t="shared" si="7"/>
        <v>239113</v>
      </c>
      <c r="E24" s="13">
        <f t="shared" si="7"/>
        <v>152457</v>
      </c>
      <c r="F24" s="13">
        <f t="shared" si="7"/>
        <v>183390</v>
      </c>
      <c r="G24" s="13">
        <f t="shared" si="7"/>
        <v>266380</v>
      </c>
      <c r="H24" s="13">
        <f t="shared" si="7"/>
        <v>133954</v>
      </c>
      <c r="I24" s="13">
        <f t="shared" si="7"/>
        <v>39595</v>
      </c>
      <c r="J24" s="13">
        <f t="shared" si="7"/>
        <v>106214</v>
      </c>
      <c r="K24" s="11">
        <f t="shared" si="4"/>
        <v>1512089</v>
      </c>
    </row>
    <row r="25" spans="1:12" ht="17.25" customHeight="1">
      <c r="A25" s="12" t="s">
        <v>114</v>
      </c>
      <c r="B25" s="13">
        <v>68155</v>
      </c>
      <c r="C25" s="13">
        <v>105024</v>
      </c>
      <c r="D25" s="13">
        <v>117857</v>
      </c>
      <c r="E25" s="13">
        <v>75504</v>
      </c>
      <c r="F25" s="13">
        <v>84493</v>
      </c>
      <c r="G25" s="13">
        <v>117113</v>
      </c>
      <c r="H25" s="13">
        <v>59849</v>
      </c>
      <c r="I25" s="13">
        <v>22030</v>
      </c>
      <c r="J25" s="13">
        <v>49301</v>
      </c>
      <c r="K25" s="11">
        <f t="shared" si="4"/>
        <v>699326</v>
      </c>
      <c r="L25" s="52"/>
    </row>
    <row r="26" spans="1:12" ht="17.25" customHeight="1">
      <c r="A26" s="12" t="s">
        <v>115</v>
      </c>
      <c r="B26" s="13">
        <v>95011</v>
      </c>
      <c r="C26" s="13">
        <v>122796</v>
      </c>
      <c r="D26" s="13">
        <v>121256</v>
      </c>
      <c r="E26" s="13">
        <v>76953</v>
      </c>
      <c r="F26" s="13">
        <v>98897</v>
      </c>
      <c r="G26" s="13">
        <v>149267</v>
      </c>
      <c r="H26" s="13">
        <v>74105</v>
      </c>
      <c r="I26" s="13">
        <v>17565</v>
      </c>
      <c r="J26" s="13">
        <v>56913</v>
      </c>
      <c r="K26" s="11">
        <f t="shared" si="4"/>
        <v>812763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8758</v>
      </c>
      <c r="I27" s="11">
        <v>0</v>
      </c>
      <c r="J27" s="11">
        <v>0</v>
      </c>
      <c r="K27" s="11">
        <f t="shared" si="4"/>
        <v>8758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2.8553</v>
      </c>
      <c r="C29" s="59">
        <f aca="true" t="shared" si="8" ref="C29:J29">SUM(C30:C33)</f>
        <v>3.1949968699999998</v>
      </c>
      <c r="D29" s="59">
        <f t="shared" si="8"/>
        <v>3.5975</v>
      </c>
      <c r="E29" s="59">
        <f t="shared" si="8"/>
        <v>3.05921955</v>
      </c>
      <c r="F29" s="59">
        <f t="shared" si="8"/>
        <v>3.0275</v>
      </c>
      <c r="G29" s="59">
        <f t="shared" si="8"/>
        <v>2.5547000000000004</v>
      </c>
      <c r="H29" s="59">
        <f t="shared" si="8"/>
        <v>2.9293</v>
      </c>
      <c r="I29" s="59">
        <f t="shared" si="8"/>
        <v>5.1998</v>
      </c>
      <c r="J29" s="59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102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7676.54</v>
      </c>
      <c r="I35" s="19">
        <v>0</v>
      </c>
      <c r="J35" s="19">
        <v>0</v>
      </c>
      <c r="K35" s="23">
        <f>SUM(B35:J35)</f>
        <v>7676.54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101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1790602.71</v>
      </c>
      <c r="C47" s="22">
        <f aca="true" t="shared" si="12" ref="C47:H47">+C48+C57</f>
        <v>2625370.7700000005</v>
      </c>
      <c r="D47" s="22">
        <f t="shared" si="12"/>
        <v>2995247.85</v>
      </c>
      <c r="E47" s="22">
        <f t="shared" si="12"/>
        <v>1725417.7</v>
      </c>
      <c r="F47" s="22">
        <f t="shared" si="12"/>
        <v>2255660.62</v>
      </c>
      <c r="G47" s="22">
        <f t="shared" si="12"/>
        <v>3270858.56</v>
      </c>
      <c r="H47" s="22">
        <f t="shared" si="12"/>
        <v>1742630.42</v>
      </c>
      <c r="I47" s="22">
        <f>+I48+I57</f>
        <v>672630.2899999999</v>
      </c>
      <c r="J47" s="22">
        <f>+J48+J57</f>
        <v>1058590.47</v>
      </c>
      <c r="K47" s="22">
        <f>SUM(B47:J47)</f>
        <v>18137009.389999997</v>
      </c>
    </row>
    <row r="48" spans="1:11" ht="17.25" customHeight="1">
      <c r="A48" s="16" t="s">
        <v>107</v>
      </c>
      <c r="B48" s="23">
        <f>SUM(B49:B56)</f>
        <v>1771333.93</v>
      </c>
      <c r="C48" s="23">
        <f aca="true" t="shared" si="13" ref="C48:J48">SUM(C49:C56)</f>
        <v>2600012.1300000004</v>
      </c>
      <c r="D48" s="23">
        <f t="shared" si="13"/>
        <v>2969110.48</v>
      </c>
      <c r="E48" s="23">
        <f t="shared" si="13"/>
        <v>1702465.57</v>
      </c>
      <c r="F48" s="23">
        <f t="shared" si="13"/>
        <v>2231980.52</v>
      </c>
      <c r="G48" s="23">
        <f t="shared" si="13"/>
        <v>3240282.86</v>
      </c>
      <c r="H48" s="23">
        <f t="shared" si="13"/>
        <v>1722079.3499999999</v>
      </c>
      <c r="I48" s="23">
        <f t="shared" si="13"/>
        <v>672630.2899999999</v>
      </c>
      <c r="J48" s="23">
        <f t="shared" si="13"/>
        <v>1044226.9</v>
      </c>
      <c r="K48" s="23">
        <f aca="true" t="shared" si="14" ref="K48:K57">SUM(B48:J48)</f>
        <v>17954122.029999997</v>
      </c>
    </row>
    <row r="49" spans="1:11" ht="17.25" customHeight="1">
      <c r="A49" s="34" t="s">
        <v>43</v>
      </c>
      <c r="B49" s="23">
        <f aca="true" t="shared" si="15" ref="B49:H49">ROUND(B30*B7,2)</f>
        <v>1770213.13</v>
      </c>
      <c r="C49" s="23">
        <f t="shared" si="15"/>
        <v>2592454.62</v>
      </c>
      <c r="D49" s="23">
        <f t="shared" si="15"/>
        <v>2966842.48</v>
      </c>
      <c r="E49" s="23">
        <f t="shared" si="15"/>
        <v>1701564.05</v>
      </c>
      <c r="F49" s="23">
        <f t="shared" si="15"/>
        <v>2230155.81</v>
      </c>
      <c r="G49" s="23">
        <f t="shared" si="15"/>
        <v>3237788.05</v>
      </c>
      <c r="H49" s="23">
        <f t="shared" si="15"/>
        <v>1713374.13</v>
      </c>
      <c r="I49" s="23">
        <f>ROUND(I30*I7,2)</f>
        <v>671564.57</v>
      </c>
      <c r="J49" s="23">
        <f>ROUND(J30*J7,2)</f>
        <v>1042009.86</v>
      </c>
      <c r="K49" s="23">
        <f t="shared" si="14"/>
        <v>17925966.7</v>
      </c>
    </row>
    <row r="50" spans="1:11" ht="17.25" customHeight="1">
      <c r="A50" s="34" t="s">
        <v>44</v>
      </c>
      <c r="B50" s="19">
        <v>0</v>
      </c>
      <c r="C50" s="23">
        <f>ROUND(C31*C7,2)</f>
        <v>5762.44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5762.44</v>
      </c>
    </row>
    <row r="51" spans="1:11" ht="17.25" customHeight="1">
      <c r="A51" s="66" t="s">
        <v>103</v>
      </c>
      <c r="B51" s="67">
        <f aca="true" t="shared" si="16" ref="B51:H51">ROUND(B32*B7,2)</f>
        <v>-2970.88</v>
      </c>
      <c r="C51" s="67">
        <f t="shared" si="16"/>
        <v>-3978.65</v>
      </c>
      <c r="D51" s="67">
        <f t="shared" si="16"/>
        <v>-4117.76</v>
      </c>
      <c r="E51" s="67">
        <f t="shared" si="16"/>
        <v>-2543.88</v>
      </c>
      <c r="F51" s="67">
        <f t="shared" si="16"/>
        <v>-3456.81</v>
      </c>
      <c r="G51" s="67">
        <f t="shared" si="16"/>
        <v>-4935.27</v>
      </c>
      <c r="H51" s="67">
        <f t="shared" si="16"/>
        <v>-2686.36</v>
      </c>
      <c r="I51" s="19">
        <v>0</v>
      </c>
      <c r="J51" s="19">
        <v>0</v>
      </c>
      <c r="K51" s="67">
        <f>SUM(B51:J51)</f>
        <v>-24689.610000000004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7676.54</v>
      </c>
      <c r="I53" s="31">
        <f>+I35</f>
        <v>0</v>
      </c>
      <c r="J53" s="31">
        <f>+J35</f>
        <v>0</v>
      </c>
      <c r="K53" s="23">
        <f t="shared" si="14"/>
        <v>7676.54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19268.78</v>
      </c>
      <c r="C57" s="36">
        <v>25358.64</v>
      </c>
      <c r="D57" s="36">
        <v>26137.37</v>
      </c>
      <c r="E57" s="36">
        <v>22952.13</v>
      </c>
      <c r="F57" s="36">
        <v>23680.1</v>
      </c>
      <c r="G57" s="36">
        <v>30575.7</v>
      </c>
      <c r="H57" s="36">
        <v>20551.07</v>
      </c>
      <c r="I57" s="19">
        <v>0</v>
      </c>
      <c r="J57" s="36">
        <v>14363.57</v>
      </c>
      <c r="K57" s="36">
        <f t="shared" si="14"/>
        <v>182887.36000000002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-296680.01</v>
      </c>
      <c r="C61" s="35">
        <f t="shared" si="17"/>
        <v>-225901.76</v>
      </c>
      <c r="D61" s="35">
        <f t="shared" si="17"/>
        <v>-247140.62999999998</v>
      </c>
      <c r="E61" s="35">
        <f t="shared" si="17"/>
        <v>-366133.07000000007</v>
      </c>
      <c r="F61" s="35">
        <f t="shared" si="17"/>
        <v>-407259.73000000004</v>
      </c>
      <c r="G61" s="35">
        <f t="shared" si="17"/>
        <v>-405199.86</v>
      </c>
      <c r="H61" s="35">
        <f t="shared" si="17"/>
        <v>-199059.36</v>
      </c>
      <c r="I61" s="35">
        <f t="shared" si="17"/>
        <v>-101982.40000000001</v>
      </c>
      <c r="J61" s="35">
        <f t="shared" si="17"/>
        <v>-87624.37</v>
      </c>
      <c r="K61" s="35">
        <f>SUM(B61:J61)</f>
        <v>-2336981.19</v>
      </c>
    </row>
    <row r="62" spans="1:11" ht="18.75" customHeight="1">
      <c r="A62" s="16" t="s">
        <v>74</v>
      </c>
      <c r="B62" s="35">
        <f aca="true" t="shared" si="18" ref="B62:J62">B63+B64+B65+B66+B67+B68</f>
        <v>-270812.51</v>
      </c>
      <c r="C62" s="35">
        <f t="shared" si="18"/>
        <v>-191930.81</v>
      </c>
      <c r="D62" s="35">
        <f t="shared" si="18"/>
        <v>-212460.22999999998</v>
      </c>
      <c r="E62" s="35">
        <f t="shared" si="18"/>
        <v>-343346.42000000004</v>
      </c>
      <c r="F62" s="35">
        <f t="shared" si="18"/>
        <v>-346277.54000000004</v>
      </c>
      <c r="G62" s="35">
        <f t="shared" si="18"/>
        <v>-337957.38</v>
      </c>
      <c r="H62" s="35">
        <f t="shared" si="18"/>
        <v>-169160.8</v>
      </c>
      <c r="I62" s="35">
        <f t="shared" si="18"/>
        <v>-30612.8</v>
      </c>
      <c r="J62" s="35">
        <f t="shared" si="18"/>
        <v>-59428.2</v>
      </c>
      <c r="K62" s="35">
        <f aca="true" t="shared" si="19" ref="K62:K91">SUM(B62:J62)</f>
        <v>-1961986.6900000002</v>
      </c>
    </row>
    <row r="63" spans="1:11" ht="18.75" customHeight="1">
      <c r="A63" s="12" t="s">
        <v>75</v>
      </c>
      <c r="B63" s="35">
        <f>-ROUND(B9*$D$3,2)</f>
        <v>-131666.2</v>
      </c>
      <c r="C63" s="35">
        <f aca="true" t="shared" si="20" ref="C63:J63">-ROUND(C9*$D$3,2)</f>
        <v>-187628.8</v>
      </c>
      <c r="D63" s="35">
        <f t="shared" si="20"/>
        <v>-160382.8</v>
      </c>
      <c r="E63" s="35">
        <f t="shared" si="20"/>
        <v>-123621.6</v>
      </c>
      <c r="F63" s="35">
        <f t="shared" si="20"/>
        <v>-129610.4</v>
      </c>
      <c r="G63" s="35">
        <f t="shared" si="20"/>
        <v>-183619.8</v>
      </c>
      <c r="H63" s="35">
        <f t="shared" si="20"/>
        <v>-169160.8</v>
      </c>
      <c r="I63" s="35">
        <f t="shared" si="20"/>
        <v>-30612.8</v>
      </c>
      <c r="J63" s="35">
        <f t="shared" si="20"/>
        <v>-59428.2</v>
      </c>
      <c r="K63" s="35">
        <f t="shared" si="19"/>
        <v>-1175731.4000000001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35">
        <v>-2245.8</v>
      </c>
      <c r="C65" s="35">
        <v>-304</v>
      </c>
      <c r="D65" s="35">
        <v>-494</v>
      </c>
      <c r="E65" s="35">
        <v>-1067.8</v>
      </c>
      <c r="F65" s="35">
        <v>-934.8</v>
      </c>
      <c r="G65" s="35">
        <v>-714.4</v>
      </c>
      <c r="H65" s="19">
        <v>0</v>
      </c>
      <c r="I65" s="19">
        <v>0</v>
      </c>
      <c r="J65" s="19">
        <v>0</v>
      </c>
      <c r="K65" s="35">
        <f t="shared" si="19"/>
        <v>-5760.8</v>
      </c>
    </row>
    <row r="66" spans="1:11" ht="18.75" customHeight="1">
      <c r="A66" s="12" t="s">
        <v>104</v>
      </c>
      <c r="B66" s="35">
        <v>-6885.6</v>
      </c>
      <c r="C66" s="35">
        <v>-1501</v>
      </c>
      <c r="D66" s="35">
        <v>-2819.6</v>
      </c>
      <c r="E66" s="35">
        <v>-4149.6</v>
      </c>
      <c r="F66" s="35">
        <v>-2074.8</v>
      </c>
      <c r="G66" s="35">
        <v>-1330</v>
      </c>
      <c r="H66" s="19">
        <v>0</v>
      </c>
      <c r="I66" s="19">
        <v>0</v>
      </c>
      <c r="J66" s="19">
        <v>0</v>
      </c>
      <c r="K66" s="35">
        <f t="shared" si="19"/>
        <v>-18760.600000000002</v>
      </c>
    </row>
    <row r="67" spans="1:11" ht="18.75" customHeight="1">
      <c r="A67" s="12" t="s">
        <v>52</v>
      </c>
      <c r="B67" s="35">
        <v>-130014.91</v>
      </c>
      <c r="C67" s="35">
        <v>-2497.01</v>
      </c>
      <c r="D67" s="35">
        <v>-48763.83</v>
      </c>
      <c r="E67" s="35">
        <v>-214507.42</v>
      </c>
      <c r="F67" s="35">
        <v>-213657.54</v>
      </c>
      <c r="G67" s="35">
        <v>-152293.18</v>
      </c>
      <c r="H67" s="19">
        <v>0</v>
      </c>
      <c r="I67" s="19">
        <v>0</v>
      </c>
      <c r="J67" s="19">
        <v>0</v>
      </c>
      <c r="K67" s="35">
        <f t="shared" si="19"/>
        <v>-761733.8900000001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>SUM(B70:B102)</f>
        <v>-25867.5</v>
      </c>
      <c r="C69" s="67">
        <f>SUM(C70:C102)</f>
        <v>-33970.95</v>
      </c>
      <c r="D69" s="67">
        <f>SUM(D70:D102)</f>
        <v>-34680.4</v>
      </c>
      <c r="E69" s="67">
        <f aca="true" t="shared" si="21" ref="E69:J69">SUM(E70:E102)</f>
        <v>-22786.65</v>
      </c>
      <c r="F69" s="67">
        <f t="shared" si="21"/>
        <v>-60982.19</v>
      </c>
      <c r="G69" s="67">
        <f t="shared" si="21"/>
        <v>-67242.48</v>
      </c>
      <c r="H69" s="67">
        <f t="shared" si="21"/>
        <v>-29898.56</v>
      </c>
      <c r="I69" s="67">
        <f t="shared" si="21"/>
        <v>-71369.6</v>
      </c>
      <c r="J69" s="67">
        <f t="shared" si="21"/>
        <v>-28196.17</v>
      </c>
      <c r="K69" s="67">
        <f t="shared" si="19"/>
        <v>-374994.49999999994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7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-2472.57</v>
      </c>
      <c r="J72" s="19">
        <v>0</v>
      </c>
      <c r="K72" s="67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-15236.5</v>
      </c>
      <c r="C74" s="35">
        <v>-22118.5</v>
      </c>
      <c r="D74" s="35">
        <v>-20909.5</v>
      </c>
      <c r="E74" s="35">
        <v>-14663</v>
      </c>
      <c r="F74" s="35">
        <v>-20150</v>
      </c>
      <c r="G74" s="35">
        <v>-30705.5</v>
      </c>
      <c r="H74" s="35">
        <v>-15035</v>
      </c>
      <c r="I74" s="35">
        <v>-5285.5</v>
      </c>
      <c r="J74" s="35">
        <v>-10896.5</v>
      </c>
      <c r="K74" s="67">
        <f t="shared" si="19"/>
        <v>-155000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67">
        <v>-1000</v>
      </c>
      <c r="C78" s="19">
        <v>0</v>
      </c>
      <c r="D78" s="19">
        <v>0</v>
      </c>
      <c r="E78" s="19">
        <v>0</v>
      </c>
      <c r="F78" s="67">
        <v>-26000</v>
      </c>
      <c r="G78" s="67">
        <v>-18000</v>
      </c>
      <c r="H78" s="67">
        <v>-5000</v>
      </c>
      <c r="I78" s="19">
        <v>0</v>
      </c>
      <c r="J78" s="67">
        <v>-12000</v>
      </c>
      <c r="K78" s="67">
        <f t="shared" si="19"/>
        <v>-62000</v>
      </c>
    </row>
    <row r="79" spans="1:11" ht="18.75" customHeight="1">
      <c r="A79" s="12" t="s">
        <v>63</v>
      </c>
      <c r="B79" s="67">
        <v>-176.2</v>
      </c>
      <c r="C79" s="19">
        <v>0</v>
      </c>
      <c r="D79" s="19">
        <v>0</v>
      </c>
      <c r="E79" s="19">
        <v>0</v>
      </c>
      <c r="F79" s="67">
        <v>-2661.59</v>
      </c>
      <c r="G79" s="67">
        <v>-2789.77</v>
      </c>
      <c r="H79" s="67">
        <v>-714.45</v>
      </c>
      <c r="I79" s="19">
        <v>0</v>
      </c>
      <c r="J79" s="67">
        <v>-1029.64</v>
      </c>
      <c r="K79" s="67">
        <f t="shared" si="19"/>
        <v>-7371.65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7">
        <v>-2000</v>
      </c>
      <c r="C84" s="67">
        <v>-1000</v>
      </c>
      <c r="D84" s="19">
        <v>0</v>
      </c>
      <c r="E84" s="67">
        <v>-1000</v>
      </c>
      <c r="F84" s="67">
        <v>-2000</v>
      </c>
      <c r="G84" s="67">
        <v>-2000</v>
      </c>
      <c r="H84" s="67">
        <v>-2000</v>
      </c>
      <c r="I84" s="67">
        <v>-1000</v>
      </c>
      <c r="J84" s="19">
        <v>0</v>
      </c>
      <c r="K84" s="67">
        <f t="shared" si="19"/>
        <v>-11000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133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64" t="s">
        <v>135</v>
      </c>
      <c r="B100" s="67">
        <v>-7454.8</v>
      </c>
      <c r="C100" s="67">
        <v>-10793.66</v>
      </c>
      <c r="D100" s="67">
        <v>-12661.17</v>
      </c>
      <c r="E100" s="67">
        <v>-7123.65</v>
      </c>
      <c r="F100" s="67">
        <v>-9777.27</v>
      </c>
      <c r="G100" s="67">
        <v>-13740.81</v>
      </c>
      <c r="H100" s="67">
        <v>-7149.11</v>
      </c>
      <c r="I100" s="67">
        <v>-2611.53</v>
      </c>
      <c r="J100" s="67">
        <v>-4270.03</v>
      </c>
      <c r="K100" s="67">
        <f>SUM(B100:J100)</f>
        <v>-75582.03</v>
      </c>
      <c r="L100" s="55"/>
    </row>
    <row r="101" spans="1:12" ht="18.75" customHeight="1">
      <c r="A101" s="64"/>
      <c r="B101" s="19"/>
      <c r="C101" s="19"/>
      <c r="D101" s="19"/>
      <c r="E101" s="19"/>
      <c r="F101" s="19"/>
      <c r="G101" s="19"/>
      <c r="H101" s="19"/>
      <c r="I101" s="19"/>
      <c r="J101" s="19"/>
      <c r="K101" s="31"/>
      <c r="L101" s="55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5"/>
    </row>
    <row r="103" spans="1:12" ht="18.75" customHeight="1">
      <c r="A103" s="16" t="s">
        <v>132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5"/>
    </row>
    <row r="104" spans="1:12" ht="18.75" customHeight="1">
      <c r="A104" s="16" t="s">
        <v>100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6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4"/>
    </row>
    <row r="106" spans="1:12" ht="18.75" customHeight="1">
      <c r="A106" s="16" t="s">
        <v>82</v>
      </c>
      <c r="B106" s="24">
        <f aca="true" t="shared" si="22" ref="B106:H106">+B107+B108</f>
        <v>1493922.7</v>
      </c>
      <c r="C106" s="24">
        <f t="shared" si="22"/>
        <v>2399469.0100000002</v>
      </c>
      <c r="D106" s="24">
        <f t="shared" si="22"/>
        <v>2748107.22</v>
      </c>
      <c r="E106" s="24">
        <f t="shared" si="22"/>
        <v>1359284.63</v>
      </c>
      <c r="F106" s="24">
        <f t="shared" si="22"/>
        <v>1848400.8900000001</v>
      </c>
      <c r="G106" s="24">
        <f t="shared" si="22"/>
        <v>2865658.7</v>
      </c>
      <c r="H106" s="24">
        <f t="shared" si="22"/>
        <v>1543571.0599999998</v>
      </c>
      <c r="I106" s="24">
        <f>+I107+I108</f>
        <v>570647.8899999999</v>
      </c>
      <c r="J106" s="24">
        <f>+J107+J108</f>
        <v>970966.1</v>
      </c>
      <c r="K106" s="48">
        <f>SUM(B106:J106)</f>
        <v>15800028.2</v>
      </c>
      <c r="L106" s="54"/>
    </row>
    <row r="107" spans="1:12" ht="18" customHeight="1">
      <c r="A107" s="16" t="s">
        <v>81</v>
      </c>
      <c r="B107" s="24">
        <f aca="true" t="shared" si="23" ref="B107:J107">+B48+B62+B69+B103</f>
        <v>1474653.92</v>
      </c>
      <c r="C107" s="24">
        <f t="shared" si="23"/>
        <v>2374110.37</v>
      </c>
      <c r="D107" s="24">
        <f t="shared" si="23"/>
        <v>2721969.85</v>
      </c>
      <c r="E107" s="24">
        <f t="shared" si="23"/>
        <v>1336332.5</v>
      </c>
      <c r="F107" s="24">
        <f t="shared" si="23"/>
        <v>1824720.79</v>
      </c>
      <c r="G107" s="24">
        <f t="shared" si="23"/>
        <v>2835083</v>
      </c>
      <c r="H107" s="24">
        <f t="shared" si="23"/>
        <v>1523019.9899999998</v>
      </c>
      <c r="I107" s="24">
        <f t="shared" si="23"/>
        <v>570647.8899999999</v>
      </c>
      <c r="J107" s="24">
        <f t="shared" si="23"/>
        <v>956602.53</v>
      </c>
      <c r="K107" s="48">
        <f>SUM(B107:J107)</f>
        <v>15617140.84</v>
      </c>
      <c r="L107" s="54"/>
    </row>
    <row r="108" spans="1:11" ht="18.75" customHeight="1">
      <c r="A108" s="16" t="s">
        <v>98</v>
      </c>
      <c r="B108" s="24">
        <f aca="true" t="shared" si="24" ref="B108:J108">IF(+B57+B104+B109&lt;0,0,(B57+B104+B109))</f>
        <v>19268.78</v>
      </c>
      <c r="C108" s="24">
        <f t="shared" si="24"/>
        <v>25358.64</v>
      </c>
      <c r="D108" s="24">
        <f t="shared" si="24"/>
        <v>26137.37</v>
      </c>
      <c r="E108" s="24">
        <f t="shared" si="24"/>
        <v>22952.13</v>
      </c>
      <c r="F108" s="24">
        <f t="shared" si="24"/>
        <v>23680.1</v>
      </c>
      <c r="G108" s="24">
        <f t="shared" si="24"/>
        <v>30575.7</v>
      </c>
      <c r="H108" s="24">
        <f t="shared" si="24"/>
        <v>20551.07</v>
      </c>
      <c r="I108" s="19">
        <f t="shared" si="24"/>
        <v>0</v>
      </c>
      <c r="J108" s="24">
        <f t="shared" si="24"/>
        <v>14363.57</v>
      </c>
      <c r="K108" s="48">
        <f>SUM(B108:J108)</f>
        <v>182887.36000000002</v>
      </c>
    </row>
    <row r="109" spans="1:13" ht="18.75" customHeight="1">
      <c r="A109" s="16" t="s">
        <v>83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7"/>
    </row>
    <row r="110" spans="1:11" ht="18.75" customHeight="1">
      <c r="A110" s="16" t="s">
        <v>99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8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5">
        <v>0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41">
        <f>SUM(K115:K133)</f>
        <v>15800028.219999999</v>
      </c>
      <c r="L114" s="54"/>
    </row>
    <row r="115" spans="1:11" ht="18.75" customHeight="1">
      <c r="A115" s="26" t="s">
        <v>70</v>
      </c>
      <c r="B115" s="27">
        <v>198363.01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>SUM(B115:J115)</f>
        <v>198363.01</v>
      </c>
    </row>
    <row r="116" spans="1:11" ht="18.75" customHeight="1">
      <c r="A116" s="26" t="s">
        <v>71</v>
      </c>
      <c r="B116" s="27">
        <v>1295559.7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aca="true" t="shared" si="25" ref="K116:K133">SUM(B116:J116)</f>
        <v>1295559.7</v>
      </c>
    </row>
    <row r="117" spans="1:11" ht="18.75" customHeight="1">
      <c r="A117" s="26" t="s">
        <v>72</v>
      </c>
      <c r="B117" s="40">
        <v>0</v>
      </c>
      <c r="C117" s="27">
        <f>+C106</f>
        <v>2399469.0100000002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2399469.0100000002</v>
      </c>
    </row>
    <row r="118" spans="1:11" ht="18.75" customHeight="1">
      <c r="A118" s="26" t="s">
        <v>73</v>
      </c>
      <c r="B118" s="40">
        <v>0</v>
      </c>
      <c r="C118" s="40">
        <v>0</v>
      </c>
      <c r="D118" s="27">
        <f>+D106</f>
        <v>2748107.22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2748107.22</v>
      </c>
    </row>
    <row r="119" spans="1:11" ht="18.75" customHeight="1">
      <c r="A119" s="26" t="s">
        <v>117</v>
      </c>
      <c r="B119" s="40">
        <v>0</v>
      </c>
      <c r="C119" s="40">
        <v>0</v>
      </c>
      <c r="D119" s="40">
        <v>0</v>
      </c>
      <c r="E119" s="27">
        <v>1223356.18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1223356.18</v>
      </c>
    </row>
    <row r="120" spans="1:11" ht="18.75" customHeight="1">
      <c r="A120" s="26" t="s">
        <v>118</v>
      </c>
      <c r="B120" s="40">
        <v>0</v>
      </c>
      <c r="C120" s="40">
        <v>0</v>
      </c>
      <c r="D120" s="40">
        <v>0</v>
      </c>
      <c r="E120" s="27">
        <v>135928.46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135928.46</v>
      </c>
    </row>
    <row r="121" spans="1:11" ht="18.75" customHeight="1">
      <c r="A121" s="68" t="s">
        <v>119</v>
      </c>
      <c r="B121" s="40">
        <v>0</v>
      </c>
      <c r="C121" s="40">
        <v>0</v>
      </c>
      <c r="D121" s="40">
        <v>0</v>
      </c>
      <c r="E121" s="40">
        <v>0</v>
      </c>
      <c r="F121" s="27">
        <v>389674.78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389674.78</v>
      </c>
    </row>
    <row r="122" spans="1:11" ht="18.75" customHeight="1">
      <c r="A122" s="68" t="s">
        <v>120</v>
      </c>
      <c r="B122" s="40">
        <v>0</v>
      </c>
      <c r="C122" s="40">
        <v>0</v>
      </c>
      <c r="D122" s="40">
        <v>0</v>
      </c>
      <c r="E122" s="40">
        <v>0</v>
      </c>
      <c r="F122" s="27">
        <v>696529.28</v>
      </c>
      <c r="G122" s="40">
        <v>0</v>
      </c>
      <c r="H122" s="40">
        <v>0</v>
      </c>
      <c r="I122" s="40">
        <v>0</v>
      </c>
      <c r="J122" s="40">
        <v>0</v>
      </c>
      <c r="K122" s="41">
        <f t="shared" si="25"/>
        <v>696529.28</v>
      </c>
    </row>
    <row r="123" spans="1:11" ht="18.75" customHeight="1">
      <c r="A123" s="68" t="s">
        <v>121</v>
      </c>
      <c r="B123" s="40">
        <v>0</v>
      </c>
      <c r="C123" s="40">
        <v>0</v>
      </c>
      <c r="D123" s="40">
        <v>0</v>
      </c>
      <c r="E123" s="40">
        <v>0</v>
      </c>
      <c r="F123" s="27">
        <v>85955.31</v>
      </c>
      <c r="G123" s="40">
        <v>0</v>
      </c>
      <c r="H123" s="40">
        <v>0</v>
      </c>
      <c r="I123" s="40">
        <v>0</v>
      </c>
      <c r="J123" s="40">
        <v>0</v>
      </c>
      <c r="K123" s="41">
        <f t="shared" si="25"/>
        <v>85955.31</v>
      </c>
    </row>
    <row r="124" spans="1:11" ht="18.75" customHeight="1">
      <c r="A124" s="68" t="s">
        <v>122</v>
      </c>
      <c r="B124" s="70">
        <v>0</v>
      </c>
      <c r="C124" s="70">
        <v>0</v>
      </c>
      <c r="D124" s="70">
        <v>0</v>
      </c>
      <c r="E124" s="70">
        <v>0</v>
      </c>
      <c r="F124" s="71">
        <v>676241.52</v>
      </c>
      <c r="G124" s="70">
        <v>0</v>
      </c>
      <c r="H124" s="70">
        <v>0</v>
      </c>
      <c r="I124" s="70">
        <v>0</v>
      </c>
      <c r="J124" s="70">
        <v>0</v>
      </c>
      <c r="K124" s="71">
        <f t="shared" si="25"/>
        <v>676241.52</v>
      </c>
    </row>
    <row r="125" spans="1:11" ht="18.75" customHeight="1">
      <c r="A125" s="68" t="s">
        <v>123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834575.02</v>
      </c>
      <c r="H125" s="40">
        <v>0</v>
      </c>
      <c r="I125" s="40">
        <v>0</v>
      </c>
      <c r="J125" s="40">
        <v>0</v>
      </c>
      <c r="K125" s="41">
        <f t="shared" si="25"/>
        <v>834575.02</v>
      </c>
    </row>
    <row r="126" spans="1:11" ht="18.75" customHeight="1">
      <c r="A126" s="68" t="s">
        <v>124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66542.04</v>
      </c>
      <c r="H126" s="40">
        <v>0</v>
      </c>
      <c r="I126" s="40">
        <v>0</v>
      </c>
      <c r="J126" s="40">
        <v>0</v>
      </c>
      <c r="K126" s="41">
        <f t="shared" si="25"/>
        <v>66542.04</v>
      </c>
    </row>
    <row r="127" spans="1:11" ht="18.75" customHeight="1">
      <c r="A127" s="68" t="s">
        <v>125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415931.52</v>
      </c>
      <c r="H127" s="40">
        <v>0</v>
      </c>
      <c r="I127" s="40">
        <v>0</v>
      </c>
      <c r="J127" s="40">
        <v>0</v>
      </c>
      <c r="K127" s="41">
        <f t="shared" si="25"/>
        <v>415931.52</v>
      </c>
    </row>
    <row r="128" spans="1:11" ht="18.75" customHeight="1">
      <c r="A128" s="68" t="s">
        <v>126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27">
        <v>410605.23</v>
      </c>
      <c r="H128" s="40">
        <v>0</v>
      </c>
      <c r="I128" s="40">
        <v>0</v>
      </c>
      <c r="J128" s="40">
        <v>0</v>
      </c>
      <c r="K128" s="41">
        <f t="shared" si="25"/>
        <v>410605.23</v>
      </c>
    </row>
    <row r="129" spans="1:11" ht="18.75" customHeight="1">
      <c r="A129" s="68" t="s">
        <v>127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27">
        <v>1138004.89</v>
      </c>
      <c r="H129" s="40">
        <v>0</v>
      </c>
      <c r="I129" s="40">
        <v>0</v>
      </c>
      <c r="J129" s="40">
        <v>0</v>
      </c>
      <c r="K129" s="41">
        <f t="shared" si="25"/>
        <v>1138004.89</v>
      </c>
    </row>
    <row r="130" spans="1:11" ht="18.75" customHeight="1">
      <c r="A130" s="68" t="s">
        <v>128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27">
        <v>548747.06</v>
      </c>
      <c r="I130" s="40">
        <v>0</v>
      </c>
      <c r="J130" s="40">
        <v>0</v>
      </c>
      <c r="K130" s="41">
        <f t="shared" si="25"/>
        <v>548747.06</v>
      </c>
    </row>
    <row r="131" spans="1:11" ht="18.75" customHeight="1">
      <c r="A131" s="68" t="s">
        <v>129</v>
      </c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27">
        <v>994824</v>
      </c>
      <c r="I131" s="40">
        <v>0</v>
      </c>
      <c r="J131" s="40">
        <v>0</v>
      </c>
      <c r="K131" s="41">
        <f t="shared" si="25"/>
        <v>994824</v>
      </c>
    </row>
    <row r="132" spans="1:11" ht="18.75" customHeight="1">
      <c r="A132" s="68" t="s">
        <v>130</v>
      </c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27">
        <v>570647.89</v>
      </c>
      <c r="J132" s="40">
        <v>0</v>
      </c>
      <c r="K132" s="41">
        <f t="shared" si="25"/>
        <v>570647.89</v>
      </c>
    </row>
    <row r="133" spans="1:11" ht="18.75" customHeight="1">
      <c r="A133" s="69" t="s">
        <v>131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3">
        <v>970966.1</v>
      </c>
      <c r="K133" s="44">
        <f t="shared" si="25"/>
        <v>970966.1</v>
      </c>
    </row>
    <row r="134" spans="1:11" ht="18.75" customHeight="1">
      <c r="A134" s="76" t="s">
        <v>136</v>
      </c>
      <c r="B134" s="50">
        <v>0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f>J106-J133</f>
        <v>0</v>
      </c>
      <c r="K134" s="51"/>
    </row>
    <row r="135" ht="18.75" customHeight="1">
      <c r="A135" s="76" t="s">
        <v>137</v>
      </c>
    </row>
    <row r="136" ht="18.75" customHeight="1">
      <c r="A136" s="39"/>
    </row>
    <row r="137" ht="15.75">
      <c r="A13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2017-09-19T13:07:39Z</dcterms:modified>
  <cp:category/>
  <cp:version/>
  <cp:contentType/>
  <cp:contentStatus/>
</cp:coreProperties>
</file>