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<sst xmlns="http://schemas.openxmlformats.org/spreadsheetml/2006/main" count="138" uniqueCount="138">
  <si>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</si>
  <si>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</si>
  <si>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</si>
  <si>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</si>
  <si>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</si>
  <si>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</si>
  <si>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</si>
  <si>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</si>
  <si>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</si>
  <si>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</si>
  <si>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</si>
  <si>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</si>
  <si>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</si>
  <si>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</si>
  <si>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</si>
  <si>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</si>
  <si>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</si>
  <si>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</si>
  <si>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</si>
  <si>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</si>
  <si>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</si>
  <si>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</si>
  <si>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</si>
  <si>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</si>
  <si>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</si>
  <si>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</si>
  <si>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</si>
  <si>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</si>
  <si>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</si>
  <si>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</si>
  <si>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</si>
  <si>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</si>
  <si>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</si>
  <si>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</si>
  <si>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</si>
  <si>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</si>
  <si>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</si>
  <si>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</si>
  <si>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</si>
  <si>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</si>
  <si>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</si>
  <si>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</si>
  <si>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</si>
  <si>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</si>
  <si>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</si>
  <si>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</si>
  <si>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</si>
  <si>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</si>
  <si>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</si>
  <si>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</si>
  <si>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</si>
  <si>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</si>
  <si>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</si>
  <si>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</si>
  <si>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</si>
  <si>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</si>
  <si>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</si>
  <si>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</si>
  <si>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</si>
  <si>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</si>
  <si>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</si>
  <si>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</si>
  <si>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</si>
  <si>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</si>
  <si>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</si>
  <si>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</si>
  <si>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</si>
  <si>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</si>
  <si>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</si>
  <si>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</si>
  <si>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</si>
  <si>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</si>
  <si>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</si>
  <si>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</si>
  <si>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</si>
  <si>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</si>
  <si>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</si>
  <si>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</si>
  <si>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</si>
  <si>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</si>
  <si>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</si>
  <si>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</si>
  <si>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</si>
  <si>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</si>
  <si>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</si>
  <si>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</si>
  <si>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</si>
  <si>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</si>
  <si>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</si>
  <si>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</si>
  <si>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</si>
  <si>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</si>
  <si>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</si>
  <si>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</si>
  <si>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</si>
  <si>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</si>
  <si>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</si>
  <si>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</si>
  <si>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</si>
  <si>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</si>
  <si>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</si>
  <si>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</si>
  <si>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</si>
  <si>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</si>
  <si>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</si>
  <si>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</si>
  <si>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</si>
  <si>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</si>
  <si>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</si>
  <si>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</si>
  <si>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</si>
  <si>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</si>
  <si>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</si>
  <si>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</si>
  <si>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</si>
  <si>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</si>
  <si>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</si>
  <si>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</si>
  <si>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</si>
  <si>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</si>
  <si>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</si>
  <si>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</si>
  <si>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</si>
  <si>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</si>
  <si>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</si>
  <si>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</si>
  <si>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</si>
  <si>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</si>
  <si>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</si>
  <si>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</si>
  <si>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</si>
  <si>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</si>
  <si>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</si>
  <si>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6.2.17. Descumprimento de Entrega Certidão Negativa de Tributos</t>
  </si>
  <si>
    <t>OPERAÇÃO 11/09/17 - VENCIMENTO 18/09/17</t>
  </si>
  <si>
    <t>6.2.31. Ajuste de Remuneração Previsto Contratualmente ¹</t>
  </si>
  <si>
    <t>Nota:</t>
  </si>
  <si>
    <t>¹ Ajuste de remuneração previsto contratualmente, período de 25/07/17 a 24/08/17, parcela 7/16.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</si>
</sst>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607810</v>
      </c>
      <c r="C7" s="9">
        <f t="shared" si="0"/>
        <v>794263</v>
      </c>
      <c r="D7" s="9">
        <f t="shared" si="0"/>
        <v>817376</v>
      </c>
      <c r="E7" s="9">
        <f t="shared" si="0"/>
        <v>542908</v>
      </c>
      <c r="F7" s="9">
        <f t="shared" si="0"/>
        <v>743628</v>
      </c>
      <c r="G7" s="9">
        <f t="shared" si="0"/>
        <v>1233321</v>
      </c>
      <c r="H7" s="9">
        <f t="shared" si="0"/>
        <v>566911</v>
      </c>
      <c r="I7" s="9">
        <f t="shared" si="0"/>
        <v>127070</v>
      </c>
      <c r="J7" s="9">
        <f t="shared" si="0"/>
        <v>332492</v>
      </c>
      <c r="K7" s="9">
        <f t="shared" si="0"/>
        <v>5765779</v>
      </c>
      <c r="L7" s="52"/>
    </row>
    <row r="8" spans="1:11" ht="17.25" customHeight="1">
      <c r="A8" s="10" t="s">
        <v>96</v>
      </c>
      <c r="B8" s="11">
        <f>B9+B12+B16</f>
        <v>283321</v>
      </c>
      <c r="C8" s="11">
        <f aca="true" t="shared" si="1" ref="C8:J8">C9+C12+C16</f>
        <v>381566</v>
      </c>
      <c r="D8" s="11">
        <f t="shared" si="1"/>
        <v>363110</v>
      </c>
      <c r="E8" s="11">
        <f t="shared" si="1"/>
        <v>259775</v>
      </c>
      <c r="F8" s="11">
        <f t="shared" si="1"/>
        <v>340094</v>
      </c>
      <c r="G8" s="11">
        <f t="shared" si="1"/>
        <v>571801</v>
      </c>
      <c r="H8" s="11">
        <f t="shared" si="1"/>
        <v>290474</v>
      </c>
      <c r="I8" s="11">
        <f t="shared" si="1"/>
        <v>54710</v>
      </c>
      <c r="J8" s="11">
        <f t="shared" si="1"/>
        <v>146264</v>
      </c>
      <c r="K8" s="11">
        <f>SUM(B8:J8)</f>
        <v>2691115</v>
      </c>
    </row>
    <row r="9" spans="1:11" ht="17.25" customHeight="1">
      <c r="A9" s="15" t="s">
        <v>16</v>
      </c>
      <c r="B9" s="13">
        <f>+B10+B11</f>
        <v>38139</v>
      </c>
      <c r="C9" s="13">
        <f aca="true" t="shared" si="2" ref="C9:J9">+C10+C11</f>
        <v>53731</v>
      </c>
      <c r="D9" s="13">
        <f t="shared" si="2"/>
        <v>48568</v>
      </c>
      <c r="E9" s="13">
        <f t="shared" si="2"/>
        <v>35333</v>
      </c>
      <c r="F9" s="13">
        <f t="shared" si="2"/>
        <v>39367</v>
      </c>
      <c r="G9" s="13">
        <f t="shared" si="2"/>
        <v>53656</v>
      </c>
      <c r="H9" s="13">
        <f t="shared" si="2"/>
        <v>46513</v>
      </c>
      <c r="I9" s="13">
        <f t="shared" si="2"/>
        <v>8614</v>
      </c>
      <c r="J9" s="13">
        <f t="shared" si="2"/>
        <v>17919</v>
      </c>
      <c r="K9" s="11">
        <f>SUM(B9:J9)</f>
        <v>341840</v>
      </c>
    </row>
    <row r="10" spans="1:11" ht="17.25" customHeight="1">
      <c r="A10" s="29" t="s">
        <v>17</v>
      </c>
      <c r="B10" s="13">
        <v>38139</v>
      </c>
      <c r="C10" s="13">
        <v>53731</v>
      </c>
      <c r="D10" s="13">
        <v>48568</v>
      </c>
      <c r="E10" s="13">
        <v>35333</v>
      </c>
      <c r="F10" s="13">
        <v>39367</v>
      </c>
      <c r="G10" s="13">
        <v>53656</v>
      </c>
      <c r="H10" s="13">
        <v>46513</v>
      </c>
      <c r="I10" s="13">
        <v>8614</v>
      </c>
      <c r="J10" s="13">
        <v>17919</v>
      </c>
      <c r="K10" s="11">
        <f>SUM(B10:J10)</f>
        <v>341840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230437</v>
      </c>
      <c r="C12" s="17">
        <f t="shared" si="3"/>
        <v>307257</v>
      </c>
      <c r="D12" s="17">
        <f t="shared" si="3"/>
        <v>295665</v>
      </c>
      <c r="E12" s="17">
        <f t="shared" si="3"/>
        <v>211290</v>
      </c>
      <c r="F12" s="17">
        <f t="shared" si="3"/>
        <v>280074</v>
      </c>
      <c r="G12" s="17">
        <f t="shared" si="3"/>
        <v>481949</v>
      </c>
      <c r="H12" s="17">
        <f t="shared" si="3"/>
        <v>229342</v>
      </c>
      <c r="I12" s="17">
        <f t="shared" si="3"/>
        <v>42936</v>
      </c>
      <c r="J12" s="17">
        <f t="shared" si="3"/>
        <v>120461</v>
      </c>
      <c r="K12" s="11">
        <f aca="true" t="shared" si="4" ref="K12:K27">SUM(B12:J12)</f>
        <v>2199411</v>
      </c>
    </row>
    <row r="13" spans="1:13" ht="17.25" customHeight="1">
      <c r="A13" s="14" t="s">
        <v>19</v>
      </c>
      <c r="B13" s="13">
        <v>104454</v>
      </c>
      <c r="C13" s="13">
        <v>149690</v>
      </c>
      <c r="D13" s="13">
        <v>149342</v>
      </c>
      <c r="E13" s="13">
        <v>102387</v>
      </c>
      <c r="F13" s="13">
        <v>134562</v>
      </c>
      <c r="G13" s="13">
        <v>216499</v>
      </c>
      <c r="H13" s="13">
        <v>98951</v>
      </c>
      <c r="I13" s="13">
        <v>22938</v>
      </c>
      <c r="J13" s="13">
        <v>59960</v>
      </c>
      <c r="K13" s="11">
        <f t="shared" si="4"/>
        <v>1038783</v>
      </c>
      <c r="L13" s="52"/>
      <c r="M13" s="53"/>
    </row>
    <row r="14" spans="1:12" ht="17.25" customHeight="1">
      <c r="A14" s="14" t="s">
        <v>20</v>
      </c>
      <c r="B14" s="13">
        <v>115731</v>
      </c>
      <c r="C14" s="13">
        <v>140979</v>
      </c>
      <c r="D14" s="13">
        <v>135613</v>
      </c>
      <c r="E14" s="13">
        <v>98846</v>
      </c>
      <c r="F14" s="13">
        <v>135247</v>
      </c>
      <c r="G14" s="13">
        <v>248465</v>
      </c>
      <c r="H14" s="13">
        <v>111552</v>
      </c>
      <c r="I14" s="13">
        <v>17408</v>
      </c>
      <c r="J14" s="13">
        <v>56924</v>
      </c>
      <c r="K14" s="11">
        <f t="shared" si="4"/>
        <v>1060765</v>
      </c>
      <c r="L14" s="52"/>
    </row>
    <row r="15" spans="1:11" ht="17.25" customHeight="1">
      <c r="A15" s="14" t="s">
        <v>21</v>
      </c>
      <c r="B15" s="13">
        <v>10252</v>
      </c>
      <c r="C15" s="13">
        <v>16588</v>
      </c>
      <c r="D15" s="13">
        <v>10710</v>
      </c>
      <c r="E15" s="13">
        <v>10057</v>
      </c>
      <c r="F15" s="13">
        <v>10265</v>
      </c>
      <c r="G15" s="13">
        <v>16985</v>
      </c>
      <c r="H15" s="13">
        <v>18839</v>
      </c>
      <c r="I15" s="13">
        <v>2590</v>
      </c>
      <c r="J15" s="13">
        <v>3577</v>
      </c>
      <c r="K15" s="11">
        <f t="shared" si="4"/>
        <v>99863</v>
      </c>
    </row>
    <row r="16" spans="1:11" ht="17.25" customHeight="1">
      <c r="A16" s="15" t="s">
        <v>92</v>
      </c>
      <c r="B16" s="13">
        <f>B17+B18+B19</f>
        <v>14745</v>
      </c>
      <c r="C16" s="13">
        <f aca="true" t="shared" si="5" ref="C16:J16">C17+C18+C19</f>
        <v>20578</v>
      </c>
      <c r="D16" s="13">
        <f t="shared" si="5"/>
        <v>18877</v>
      </c>
      <c r="E16" s="13">
        <f t="shared" si="5"/>
        <v>13152</v>
      </c>
      <c r="F16" s="13">
        <f t="shared" si="5"/>
        <v>20653</v>
      </c>
      <c r="G16" s="13">
        <f t="shared" si="5"/>
        <v>36196</v>
      </c>
      <c r="H16" s="13">
        <f t="shared" si="5"/>
        <v>14619</v>
      </c>
      <c r="I16" s="13">
        <f t="shared" si="5"/>
        <v>3160</v>
      </c>
      <c r="J16" s="13">
        <f t="shared" si="5"/>
        <v>7884</v>
      </c>
      <c r="K16" s="11">
        <f t="shared" si="4"/>
        <v>149864</v>
      </c>
    </row>
    <row r="17" spans="1:11" ht="17.25" customHeight="1">
      <c r="A17" s="14" t="s">
        <v>93</v>
      </c>
      <c r="B17" s="13">
        <v>14612</v>
      </c>
      <c r="C17" s="13">
        <v>20424</v>
      </c>
      <c r="D17" s="13">
        <v>18789</v>
      </c>
      <c r="E17" s="13">
        <v>13030</v>
      </c>
      <c r="F17" s="13">
        <v>20517</v>
      </c>
      <c r="G17" s="13">
        <v>35903</v>
      </c>
      <c r="H17" s="13">
        <v>14498</v>
      </c>
      <c r="I17" s="13">
        <v>3141</v>
      </c>
      <c r="J17" s="13">
        <v>7834</v>
      </c>
      <c r="K17" s="11">
        <f t="shared" si="4"/>
        <v>148748</v>
      </c>
    </row>
    <row r="18" spans="1:11" ht="17.25" customHeight="1">
      <c r="A18" s="14" t="s">
        <v>94</v>
      </c>
      <c r="B18" s="13">
        <v>124</v>
      </c>
      <c r="C18" s="13">
        <v>128</v>
      </c>
      <c r="D18" s="13">
        <v>79</v>
      </c>
      <c r="E18" s="13">
        <v>113</v>
      </c>
      <c r="F18" s="13">
        <v>129</v>
      </c>
      <c r="G18" s="13">
        <v>280</v>
      </c>
      <c r="H18" s="13">
        <v>111</v>
      </c>
      <c r="I18" s="13">
        <v>16</v>
      </c>
      <c r="J18" s="13">
        <v>46</v>
      </c>
      <c r="K18" s="11">
        <f t="shared" si="4"/>
        <v>1026</v>
      </c>
    </row>
    <row r="19" spans="1:11" ht="17.25" customHeight="1">
      <c r="A19" s="14" t="s">
        <v>95</v>
      </c>
      <c r="B19" s="13">
        <v>9</v>
      </c>
      <c r="C19" s="13">
        <v>26</v>
      </c>
      <c r="D19" s="13">
        <v>9</v>
      </c>
      <c r="E19" s="13">
        <v>9</v>
      </c>
      <c r="F19" s="13">
        <v>7</v>
      </c>
      <c r="G19" s="13">
        <v>13</v>
      </c>
      <c r="H19" s="13">
        <v>10</v>
      </c>
      <c r="I19" s="13">
        <v>3</v>
      </c>
      <c r="J19" s="13">
        <v>4</v>
      </c>
      <c r="K19" s="11">
        <f t="shared" si="4"/>
        <v>90</v>
      </c>
    </row>
    <row r="20" spans="1:11" ht="17.25" customHeight="1">
      <c r="A20" s="16" t="s">
        <v>22</v>
      </c>
      <c r="B20" s="11">
        <f>+B21+B22+B23</f>
        <v>164780</v>
      </c>
      <c r="C20" s="11">
        <f aca="true" t="shared" si="6" ref="C20:J20">+C21+C22+C23</f>
        <v>189964</v>
      </c>
      <c r="D20" s="11">
        <f t="shared" si="6"/>
        <v>215308</v>
      </c>
      <c r="E20" s="11">
        <f t="shared" si="6"/>
        <v>134025</v>
      </c>
      <c r="F20" s="11">
        <f t="shared" si="6"/>
        <v>216002</v>
      </c>
      <c r="G20" s="11">
        <f t="shared" si="6"/>
        <v>400559</v>
      </c>
      <c r="H20" s="11">
        <f t="shared" si="6"/>
        <v>138124</v>
      </c>
      <c r="I20" s="11">
        <f t="shared" si="6"/>
        <v>33619</v>
      </c>
      <c r="J20" s="11">
        <f t="shared" si="6"/>
        <v>80912</v>
      </c>
      <c r="K20" s="11">
        <f t="shared" si="4"/>
        <v>1573293</v>
      </c>
    </row>
    <row r="21" spans="1:12" ht="17.25" customHeight="1">
      <c r="A21" s="12" t="s">
        <v>23</v>
      </c>
      <c r="B21" s="13">
        <v>82821</v>
      </c>
      <c r="C21" s="13">
        <v>105707</v>
      </c>
      <c r="D21" s="13">
        <v>122736</v>
      </c>
      <c r="E21" s="13">
        <v>73404</v>
      </c>
      <c r="F21" s="13">
        <v>116419</v>
      </c>
      <c r="G21" s="13">
        <v>198717</v>
      </c>
      <c r="H21" s="13">
        <v>72327</v>
      </c>
      <c r="I21" s="13">
        <v>20052</v>
      </c>
      <c r="J21" s="13">
        <v>44326</v>
      </c>
      <c r="K21" s="11">
        <f t="shared" si="4"/>
        <v>836509</v>
      </c>
      <c r="L21" s="52"/>
    </row>
    <row r="22" spans="1:12" ht="17.25" customHeight="1">
      <c r="A22" s="12" t="s">
        <v>24</v>
      </c>
      <c r="B22" s="13">
        <v>77463</v>
      </c>
      <c r="C22" s="13">
        <v>78645</v>
      </c>
      <c r="D22" s="13">
        <v>88001</v>
      </c>
      <c r="E22" s="13">
        <v>57128</v>
      </c>
      <c r="F22" s="13">
        <v>95262</v>
      </c>
      <c r="G22" s="13">
        <v>194140</v>
      </c>
      <c r="H22" s="13">
        <v>59891</v>
      </c>
      <c r="I22" s="13">
        <v>12593</v>
      </c>
      <c r="J22" s="13">
        <v>35115</v>
      </c>
      <c r="K22" s="11">
        <f t="shared" si="4"/>
        <v>698238</v>
      </c>
      <c r="L22" s="52"/>
    </row>
    <row r="23" spans="1:11" ht="17.25" customHeight="1">
      <c r="A23" s="12" t="s">
        <v>25</v>
      </c>
      <c r="B23" s="13">
        <v>4496</v>
      </c>
      <c r="C23" s="13">
        <v>5612</v>
      </c>
      <c r="D23" s="13">
        <v>4571</v>
      </c>
      <c r="E23" s="13">
        <v>3493</v>
      </c>
      <c r="F23" s="13">
        <v>4321</v>
      </c>
      <c r="G23" s="13">
        <v>7702</v>
      </c>
      <c r="H23" s="13">
        <v>5906</v>
      </c>
      <c r="I23" s="13">
        <v>974</v>
      </c>
      <c r="J23" s="13">
        <v>1471</v>
      </c>
      <c r="K23" s="11">
        <f t="shared" si="4"/>
        <v>38546</v>
      </c>
    </row>
    <row r="24" spans="1:11" ht="17.25" customHeight="1">
      <c r="A24" s="16" t="s">
        <v>26</v>
      </c>
      <c r="B24" s="13">
        <f>+B25+B26</f>
        <v>159709</v>
      </c>
      <c r="C24" s="13">
        <f aca="true" t="shared" si="7" ref="C24:J24">+C25+C26</f>
        <v>222733</v>
      </c>
      <c r="D24" s="13">
        <f t="shared" si="7"/>
        <v>238958</v>
      </c>
      <c r="E24" s="13">
        <f t="shared" si="7"/>
        <v>149108</v>
      </c>
      <c r="F24" s="13">
        <f t="shared" si="7"/>
        <v>187532</v>
      </c>
      <c r="G24" s="13">
        <f t="shared" si="7"/>
        <v>260961</v>
      </c>
      <c r="H24" s="13">
        <f t="shared" si="7"/>
        <v>130143</v>
      </c>
      <c r="I24" s="13">
        <f t="shared" si="7"/>
        <v>38741</v>
      </c>
      <c r="J24" s="13">
        <f t="shared" si="7"/>
        <v>105316</v>
      </c>
      <c r="K24" s="11">
        <f t="shared" si="4"/>
        <v>1493201</v>
      </c>
    </row>
    <row r="25" spans="1:12" ht="17.25" customHeight="1">
      <c r="A25" s="12" t="s">
        <v>114</v>
      </c>
      <c r="B25" s="13">
        <v>67884</v>
      </c>
      <c r="C25" s="13">
        <v>104835</v>
      </c>
      <c r="D25" s="13">
        <v>121251</v>
      </c>
      <c r="E25" s="13">
        <v>75217</v>
      </c>
      <c r="F25" s="13">
        <v>88685</v>
      </c>
      <c r="G25" s="13">
        <v>118852</v>
      </c>
      <c r="H25" s="13">
        <v>58889</v>
      </c>
      <c r="I25" s="13">
        <v>21872</v>
      </c>
      <c r="J25" s="13">
        <v>49951</v>
      </c>
      <c r="K25" s="11">
        <f t="shared" si="4"/>
        <v>707436</v>
      </c>
      <c r="L25" s="52"/>
    </row>
    <row r="26" spans="1:12" ht="17.25" customHeight="1">
      <c r="A26" s="12" t="s">
        <v>115</v>
      </c>
      <c r="B26" s="13">
        <v>91825</v>
      </c>
      <c r="C26" s="13">
        <v>117898</v>
      </c>
      <c r="D26" s="13">
        <v>117707</v>
      </c>
      <c r="E26" s="13">
        <v>73891</v>
      </c>
      <c r="F26" s="13">
        <v>98847</v>
      </c>
      <c r="G26" s="13">
        <v>142109</v>
      </c>
      <c r="H26" s="13">
        <v>71254</v>
      </c>
      <c r="I26" s="13">
        <v>16869</v>
      </c>
      <c r="J26" s="13">
        <v>55365</v>
      </c>
      <c r="K26" s="11">
        <f t="shared" si="4"/>
        <v>785765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8170</v>
      </c>
      <c r="I27" s="11">
        <v>0</v>
      </c>
      <c r="J27" s="11">
        <v>0</v>
      </c>
      <c r="K27" s="11">
        <f t="shared" si="4"/>
        <v>8170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9401.68</v>
      </c>
      <c r="I35" s="19">
        <v>0</v>
      </c>
      <c r="J35" s="19">
        <v>0</v>
      </c>
      <c r="K35" s="23">
        <f>SUM(B35:J35)</f>
        <v>9401.68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1758840.3499999999</v>
      </c>
      <c r="C47" s="22">
        <f aca="true" t="shared" si="12" ref="C47:H47">+C48+C57</f>
        <v>2568800.16</v>
      </c>
      <c r="D47" s="22">
        <f t="shared" si="12"/>
        <v>2973033.29</v>
      </c>
      <c r="E47" s="22">
        <f t="shared" si="12"/>
        <v>1687272.2999999998</v>
      </c>
      <c r="F47" s="22">
        <f t="shared" si="12"/>
        <v>2280295.39</v>
      </c>
      <c r="G47" s="22">
        <f t="shared" si="12"/>
        <v>3188770.94</v>
      </c>
      <c r="H47" s="22">
        <f t="shared" si="12"/>
        <v>1694320.18</v>
      </c>
      <c r="I47" s="22">
        <f>+I48+I57</f>
        <v>661804.3099999999</v>
      </c>
      <c r="J47" s="22">
        <f>+J48+J57</f>
        <v>1042584.42</v>
      </c>
      <c r="K47" s="22">
        <f>SUM(B47:J47)</f>
        <v>17855721.34</v>
      </c>
    </row>
    <row r="48" spans="1:11" ht="17.25" customHeight="1">
      <c r="A48" s="16" t="s">
        <v>107</v>
      </c>
      <c r="B48" s="23">
        <f>SUM(B49:B56)</f>
        <v>1739571.5699999998</v>
      </c>
      <c r="C48" s="23">
        <f aca="true" t="shared" si="13" ref="C48:J48">SUM(C49:C56)</f>
        <v>2543441.52</v>
      </c>
      <c r="D48" s="23">
        <f t="shared" si="13"/>
        <v>2946895.92</v>
      </c>
      <c r="E48" s="23">
        <f t="shared" si="13"/>
        <v>1664320.17</v>
      </c>
      <c r="F48" s="23">
        <f t="shared" si="13"/>
        <v>2256615.29</v>
      </c>
      <c r="G48" s="23">
        <f t="shared" si="13"/>
        <v>3158195.2399999998</v>
      </c>
      <c r="H48" s="23">
        <f t="shared" si="13"/>
        <v>1673769.1099999999</v>
      </c>
      <c r="I48" s="23">
        <f t="shared" si="13"/>
        <v>661804.3099999999</v>
      </c>
      <c r="J48" s="23">
        <f t="shared" si="13"/>
        <v>1028220.8500000001</v>
      </c>
      <c r="K48" s="23">
        <f aca="true" t="shared" si="14" ref="K48:K57">SUM(B48:J48)</f>
        <v>17672833.98</v>
      </c>
    </row>
    <row r="49" spans="1:11" ht="17.25" customHeight="1">
      <c r="A49" s="34" t="s">
        <v>43</v>
      </c>
      <c r="B49" s="23">
        <f aca="true" t="shared" si="15" ref="B49:H49">ROUND(B30*B7,2)</f>
        <v>1738397.38</v>
      </c>
      <c r="C49" s="23">
        <f t="shared" si="15"/>
        <v>2535922.91</v>
      </c>
      <c r="D49" s="23">
        <f t="shared" si="15"/>
        <v>2944597.04</v>
      </c>
      <c r="E49" s="23">
        <f t="shared" si="15"/>
        <v>1663361.53</v>
      </c>
      <c r="F49" s="23">
        <f t="shared" si="15"/>
        <v>2254828.82</v>
      </c>
      <c r="G49" s="23">
        <f t="shared" si="15"/>
        <v>3155575.11</v>
      </c>
      <c r="H49" s="23">
        <f t="shared" si="15"/>
        <v>1663260.18</v>
      </c>
      <c r="I49" s="23">
        <f>ROUND(I30*I7,2)</f>
        <v>660738.59</v>
      </c>
      <c r="J49" s="23">
        <f>ROUND(J30*J7,2)</f>
        <v>1026003.81</v>
      </c>
      <c r="K49" s="23">
        <f t="shared" si="14"/>
        <v>17642685.369999997</v>
      </c>
    </row>
    <row r="50" spans="1:11" ht="17.25" customHeight="1">
      <c r="A50" s="34" t="s">
        <v>44</v>
      </c>
      <c r="B50" s="19">
        <v>0</v>
      </c>
      <c r="C50" s="23">
        <f>ROUND(C31*C7,2)</f>
        <v>5636.78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5636.78</v>
      </c>
    </row>
    <row r="51" spans="1:11" ht="17.25" customHeight="1">
      <c r="A51" s="66" t="s">
        <v>103</v>
      </c>
      <c r="B51" s="67">
        <f aca="true" t="shared" si="16" ref="B51:H51">ROUND(B32*B7,2)</f>
        <v>-2917.49</v>
      </c>
      <c r="C51" s="67">
        <f t="shared" si="16"/>
        <v>-3891.89</v>
      </c>
      <c r="D51" s="67">
        <f t="shared" si="16"/>
        <v>-4086.88</v>
      </c>
      <c r="E51" s="67">
        <f t="shared" si="16"/>
        <v>-2486.76</v>
      </c>
      <c r="F51" s="67">
        <f t="shared" si="16"/>
        <v>-3495.05</v>
      </c>
      <c r="G51" s="67">
        <f t="shared" si="16"/>
        <v>-4809.95</v>
      </c>
      <c r="H51" s="67">
        <f t="shared" si="16"/>
        <v>-2607.79</v>
      </c>
      <c r="I51" s="19">
        <v>0</v>
      </c>
      <c r="J51" s="19">
        <v>0</v>
      </c>
      <c r="K51" s="67">
        <f>SUM(B51:J51)</f>
        <v>-24295.81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9401.68</v>
      </c>
      <c r="I53" s="31">
        <f>+I35</f>
        <v>0</v>
      </c>
      <c r="J53" s="31">
        <f>+J35</f>
        <v>0</v>
      </c>
      <c r="K53" s="23">
        <f t="shared" si="14"/>
        <v>9401.68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-207385.18</v>
      </c>
      <c r="C61" s="35">
        <f t="shared" si="17"/>
        <v>-242732.43</v>
      </c>
      <c r="D61" s="35">
        <f t="shared" si="17"/>
        <v>-236457.1</v>
      </c>
      <c r="E61" s="35">
        <f t="shared" si="17"/>
        <v>-246175.58</v>
      </c>
      <c r="F61" s="35">
        <f t="shared" si="17"/>
        <v>-245980.05000000002</v>
      </c>
      <c r="G61" s="35">
        <f t="shared" si="17"/>
        <v>-306745.66000000003</v>
      </c>
      <c r="H61" s="35">
        <f t="shared" si="17"/>
        <v>-200933.51</v>
      </c>
      <c r="I61" s="35">
        <f t="shared" si="17"/>
        <v>-104102.8</v>
      </c>
      <c r="J61" s="35">
        <f t="shared" si="17"/>
        <v>-83258.73</v>
      </c>
      <c r="K61" s="35">
        <f>SUM(B61:J61)</f>
        <v>-1873771.04</v>
      </c>
    </row>
    <row r="62" spans="1:11" ht="18.75" customHeight="1">
      <c r="A62" s="16" t="s">
        <v>74</v>
      </c>
      <c r="B62" s="35">
        <f aca="true" t="shared" si="18" ref="B62:J62">B63+B64+B65+B66+B67+B68</f>
        <v>-182693.88</v>
      </c>
      <c r="C62" s="35">
        <f t="shared" si="18"/>
        <v>-208761.47999999998</v>
      </c>
      <c r="D62" s="35">
        <f t="shared" si="18"/>
        <v>-201776.7</v>
      </c>
      <c r="E62" s="35">
        <f t="shared" si="18"/>
        <v>-223388.93</v>
      </c>
      <c r="F62" s="35">
        <f t="shared" si="18"/>
        <v>-213659.45</v>
      </c>
      <c r="G62" s="35">
        <f t="shared" si="18"/>
        <v>-260292.95</v>
      </c>
      <c r="H62" s="35">
        <f t="shared" si="18"/>
        <v>-176749.4</v>
      </c>
      <c r="I62" s="35">
        <f t="shared" si="18"/>
        <v>-32733.2</v>
      </c>
      <c r="J62" s="35">
        <f t="shared" si="18"/>
        <v>-68092.2</v>
      </c>
      <c r="K62" s="35">
        <f aca="true" t="shared" si="19" ref="K62:K91">SUM(B62:J62)</f>
        <v>-1568148.1899999997</v>
      </c>
    </row>
    <row r="63" spans="1:11" ht="18.75" customHeight="1">
      <c r="A63" s="12" t="s">
        <v>75</v>
      </c>
      <c r="B63" s="35">
        <f>-ROUND(B9*$D$3,2)</f>
        <v>-144928.2</v>
      </c>
      <c r="C63" s="35">
        <f aca="true" t="shared" si="20" ref="C63:J63">-ROUND(C9*$D$3,2)</f>
        <v>-204177.8</v>
      </c>
      <c r="D63" s="35">
        <f t="shared" si="20"/>
        <v>-184558.4</v>
      </c>
      <c r="E63" s="35">
        <f t="shared" si="20"/>
        <v>-134265.4</v>
      </c>
      <c r="F63" s="35">
        <f t="shared" si="20"/>
        <v>-149594.6</v>
      </c>
      <c r="G63" s="35">
        <f t="shared" si="20"/>
        <v>-203892.8</v>
      </c>
      <c r="H63" s="35">
        <f t="shared" si="20"/>
        <v>-176749.4</v>
      </c>
      <c r="I63" s="35">
        <f t="shared" si="20"/>
        <v>-32733.2</v>
      </c>
      <c r="J63" s="35">
        <f t="shared" si="20"/>
        <v>-68092.2</v>
      </c>
      <c r="K63" s="35">
        <f t="shared" si="19"/>
        <v>-1298991.9999999998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-858.8</v>
      </c>
      <c r="C65" s="35">
        <v>-288.8</v>
      </c>
      <c r="D65" s="35">
        <v>-186.2</v>
      </c>
      <c r="E65" s="35">
        <v>-524.4</v>
      </c>
      <c r="F65" s="35">
        <v>-338.2</v>
      </c>
      <c r="G65" s="35">
        <v>-281.2</v>
      </c>
      <c r="H65" s="19">
        <v>0</v>
      </c>
      <c r="I65" s="19">
        <v>0</v>
      </c>
      <c r="J65" s="19">
        <v>0</v>
      </c>
      <c r="K65" s="35">
        <f t="shared" si="19"/>
        <v>-2477.5999999999995</v>
      </c>
    </row>
    <row r="66" spans="1:11" ht="18.75" customHeight="1">
      <c r="A66" s="12" t="s">
        <v>104</v>
      </c>
      <c r="B66" s="35">
        <v>-3670.8</v>
      </c>
      <c r="C66" s="35">
        <v>-1463</v>
      </c>
      <c r="D66" s="35">
        <v>-1489.6</v>
      </c>
      <c r="E66" s="35">
        <v>-3507.4</v>
      </c>
      <c r="F66" s="35">
        <v>-1197</v>
      </c>
      <c r="G66" s="35">
        <v>-1064</v>
      </c>
      <c r="H66" s="19">
        <v>0</v>
      </c>
      <c r="I66" s="19">
        <v>0</v>
      </c>
      <c r="J66" s="19">
        <v>0</v>
      </c>
      <c r="K66" s="35">
        <f t="shared" si="19"/>
        <v>-12391.8</v>
      </c>
    </row>
    <row r="67" spans="1:11" ht="18.75" customHeight="1">
      <c r="A67" s="12" t="s">
        <v>52</v>
      </c>
      <c r="B67" s="35">
        <v>-33236.08</v>
      </c>
      <c r="C67" s="35">
        <v>-2831.88</v>
      </c>
      <c r="D67" s="35">
        <v>-15542.5</v>
      </c>
      <c r="E67" s="35">
        <v>-85091.73</v>
      </c>
      <c r="F67" s="35">
        <v>-62529.65</v>
      </c>
      <c r="G67" s="35">
        <v>-55054.95</v>
      </c>
      <c r="H67" s="19">
        <v>0</v>
      </c>
      <c r="I67" s="19">
        <v>0</v>
      </c>
      <c r="J67" s="19">
        <v>0</v>
      </c>
      <c r="K67" s="35">
        <f t="shared" si="19"/>
        <v>-254286.78999999998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-24691.3</v>
      </c>
      <c r="C69" s="67">
        <f>SUM(C70:C102)</f>
        <v>-33970.95</v>
      </c>
      <c r="D69" s="67">
        <f>SUM(D70:D102)</f>
        <v>-34680.4</v>
      </c>
      <c r="E69" s="67">
        <f aca="true" t="shared" si="21" ref="E69:J69">SUM(E70:E102)</f>
        <v>-22786.65</v>
      </c>
      <c r="F69" s="67">
        <f t="shared" si="21"/>
        <v>-32320.600000000002</v>
      </c>
      <c r="G69" s="67">
        <f t="shared" si="21"/>
        <v>-46452.71</v>
      </c>
      <c r="H69" s="67">
        <f t="shared" si="21"/>
        <v>-24184.11</v>
      </c>
      <c r="I69" s="67">
        <f t="shared" si="21"/>
        <v>-71369.6</v>
      </c>
      <c r="J69" s="67">
        <f t="shared" si="21"/>
        <v>-15166.529999999999</v>
      </c>
      <c r="K69" s="67">
        <f t="shared" si="19"/>
        <v>-305622.85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-2472.57</v>
      </c>
      <c r="J72" s="19">
        <v>0</v>
      </c>
      <c r="K72" s="67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35">
        <v>-2000</v>
      </c>
      <c r="C84" s="35">
        <v>-1000</v>
      </c>
      <c r="D84" s="19">
        <v>0</v>
      </c>
      <c r="E84" s="35">
        <v>-1000</v>
      </c>
      <c r="F84" s="35">
        <v>-2000</v>
      </c>
      <c r="G84" s="35">
        <v>-2000</v>
      </c>
      <c r="H84" s="35">
        <v>-2000</v>
      </c>
      <c r="I84" s="35">
        <v>-1000</v>
      </c>
      <c r="J84" s="19">
        <v>0</v>
      </c>
      <c r="K84" s="35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135</v>
      </c>
      <c r="B100" s="67">
        <v>-7454.8</v>
      </c>
      <c r="C100" s="67">
        <v>-10793.66</v>
      </c>
      <c r="D100" s="67">
        <v>-12661.17</v>
      </c>
      <c r="E100" s="67">
        <v>-7123.65</v>
      </c>
      <c r="F100" s="67">
        <v>-9777.27</v>
      </c>
      <c r="G100" s="67">
        <v>-13740.81</v>
      </c>
      <c r="H100" s="67">
        <v>-7149.11</v>
      </c>
      <c r="I100" s="67">
        <v>-2611.53</v>
      </c>
      <c r="J100" s="67">
        <v>-4270.03</v>
      </c>
      <c r="K100" s="67">
        <f>SUM(B100:J100)</f>
        <v>-75582.03</v>
      </c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4"/>
    </row>
    <row r="106" spans="1:12" ht="18.75" customHeight="1">
      <c r="A106" s="16" t="s">
        <v>82</v>
      </c>
      <c r="B106" s="24">
        <f aca="true" t="shared" si="22" ref="B106:H106">+B107+B108</f>
        <v>1551455.17</v>
      </c>
      <c r="C106" s="24">
        <f t="shared" si="22"/>
        <v>2326067.73</v>
      </c>
      <c r="D106" s="24">
        <f t="shared" si="22"/>
        <v>2736576.19</v>
      </c>
      <c r="E106" s="24">
        <f t="shared" si="22"/>
        <v>1441096.72</v>
      </c>
      <c r="F106" s="24">
        <f t="shared" si="22"/>
        <v>2034315.34</v>
      </c>
      <c r="G106" s="24">
        <f t="shared" si="22"/>
        <v>2882025.28</v>
      </c>
      <c r="H106" s="24">
        <f t="shared" si="22"/>
        <v>1493386.67</v>
      </c>
      <c r="I106" s="24">
        <f>+I107+I108</f>
        <v>557701.51</v>
      </c>
      <c r="J106" s="24">
        <f>+J107+J108</f>
        <v>959325.6900000001</v>
      </c>
      <c r="K106" s="48">
        <f>SUM(B106:J106)</f>
        <v>15981950.299999999</v>
      </c>
      <c r="L106" s="54"/>
    </row>
    <row r="107" spans="1:12" ht="18" customHeight="1">
      <c r="A107" s="16" t="s">
        <v>81</v>
      </c>
      <c r="B107" s="24">
        <f aca="true" t="shared" si="23" ref="B107:J107">+B48+B62+B69+B103</f>
        <v>1532186.39</v>
      </c>
      <c r="C107" s="24">
        <f t="shared" si="23"/>
        <v>2300709.09</v>
      </c>
      <c r="D107" s="24">
        <f t="shared" si="23"/>
        <v>2710438.82</v>
      </c>
      <c r="E107" s="24">
        <f t="shared" si="23"/>
        <v>1418144.59</v>
      </c>
      <c r="F107" s="24">
        <f t="shared" si="23"/>
        <v>2010635.24</v>
      </c>
      <c r="G107" s="24">
        <f t="shared" si="23"/>
        <v>2851449.5799999996</v>
      </c>
      <c r="H107" s="24">
        <f t="shared" si="23"/>
        <v>1472835.5999999999</v>
      </c>
      <c r="I107" s="24">
        <f t="shared" si="23"/>
        <v>557701.51</v>
      </c>
      <c r="J107" s="24">
        <f t="shared" si="23"/>
        <v>944962.1200000001</v>
      </c>
      <c r="K107" s="48">
        <f>SUM(B107:J107)</f>
        <v>15799062.939999998</v>
      </c>
      <c r="L107" s="54"/>
    </row>
    <row r="108" spans="1:11" ht="18.75" customHeight="1">
      <c r="A108" s="16" t="s">
        <v>98</v>
      </c>
      <c r="B108" s="24">
        <f aca="true" t="shared" si="24" ref="B108:J108">IF(+B57+B104+B109&lt;0,0,(B57+B104+B109))</f>
        <v>19268.78</v>
      </c>
      <c r="C108" s="24">
        <f t="shared" si="24"/>
        <v>25358.64</v>
      </c>
      <c r="D108" s="24">
        <f t="shared" si="24"/>
        <v>26137.37</v>
      </c>
      <c r="E108" s="24">
        <f t="shared" si="24"/>
        <v>22952.13</v>
      </c>
      <c r="F108" s="24">
        <f t="shared" si="24"/>
        <v>23680.1</v>
      </c>
      <c r="G108" s="24">
        <f t="shared" si="24"/>
        <v>30575.7</v>
      </c>
      <c r="H108" s="24">
        <f t="shared" si="24"/>
        <v>20551.07</v>
      </c>
      <c r="I108" s="19">
        <f t="shared" si="24"/>
        <v>0</v>
      </c>
      <c r="J108" s="24">
        <f t="shared" si="24"/>
        <v>14363.57</v>
      </c>
      <c r="K108" s="48">
        <f>SUM(B108:J108)</f>
        <v>182887.36000000002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7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15981950.3</v>
      </c>
      <c r="L114" s="54"/>
    </row>
    <row r="115" spans="1:11" ht="18.75" customHeight="1">
      <c r="A115" s="26" t="s">
        <v>70</v>
      </c>
      <c r="B115" s="27">
        <v>207223.31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207223.31</v>
      </c>
    </row>
    <row r="116" spans="1:11" ht="18.75" customHeight="1">
      <c r="A116" s="26" t="s">
        <v>71</v>
      </c>
      <c r="B116" s="27">
        <v>1344231.86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5" ref="K116:K133">SUM(B116:J116)</f>
        <v>1344231.86</v>
      </c>
    </row>
    <row r="117" spans="1:11" ht="18.75" customHeight="1">
      <c r="A117" s="26" t="s">
        <v>72</v>
      </c>
      <c r="B117" s="40">
        <v>0</v>
      </c>
      <c r="C117" s="27">
        <f>+C106</f>
        <v>2326067.73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2326067.73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2736576.19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2736576.19</v>
      </c>
    </row>
    <row r="119" spans="1:11" ht="18.75" customHeight="1">
      <c r="A119" s="26" t="s">
        <v>117</v>
      </c>
      <c r="B119" s="40">
        <v>0</v>
      </c>
      <c r="C119" s="40">
        <v>0</v>
      </c>
      <c r="D119" s="40">
        <v>0</v>
      </c>
      <c r="E119" s="27">
        <v>1296987.05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1296987.05</v>
      </c>
    </row>
    <row r="120" spans="1:11" ht="18.75" customHeight="1">
      <c r="A120" s="26" t="s">
        <v>118</v>
      </c>
      <c r="B120" s="40">
        <v>0</v>
      </c>
      <c r="C120" s="40">
        <v>0</v>
      </c>
      <c r="D120" s="40">
        <v>0</v>
      </c>
      <c r="E120" s="27">
        <v>144109.67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144109.67</v>
      </c>
    </row>
    <row r="121" spans="1:11" ht="18.75" customHeight="1">
      <c r="A121" s="68" t="s">
        <v>119</v>
      </c>
      <c r="B121" s="40">
        <v>0</v>
      </c>
      <c r="C121" s="40">
        <v>0</v>
      </c>
      <c r="D121" s="40">
        <v>0</v>
      </c>
      <c r="E121" s="40">
        <v>0</v>
      </c>
      <c r="F121" s="27">
        <v>378145.21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378145.21</v>
      </c>
    </row>
    <row r="122" spans="1:11" ht="18.75" customHeight="1">
      <c r="A122" s="68" t="s">
        <v>120</v>
      </c>
      <c r="B122" s="40">
        <v>0</v>
      </c>
      <c r="C122" s="40">
        <v>0</v>
      </c>
      <c r="D122" s="40">
        <v>0</v>
      </c>
      <c r="E122" s="40">
        <v>0</v>
      </c>
      <c r="F122" s="27">
        <v>729750.04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729750.04</v>
      </c>
    </row>
    <row r="123" spans="1:11" ht="18.75" customHeight="1">
      <c r="A123" s="68" t="s">
        <v>121</v>
      </c>
      <c r="B123" s="40">
        <v>0</v>
      </c>
      <c r="C123" s="40">
        <v>0</v>
      </c>
      <c r="D123" s="40">
        <v>0</v>
      </c>
      <c r="E123" s="40">
        <v>0</v>
      </c>
      <c r="F123" s="27">
        <v>102059.64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5"/>
        <v>102059.64</v>
      </c>
    </row>
    <row r="124" spans="1:11" ht="18.75" customHeight="1">
      <c r="A124" s="68" t="s">
        <v>122</v>
      </c>
      <c r="B124" s="70">
        <v>0</v>
      </c>
      <c r="C124" s="70">
        <v>0</v>
      </c>
      <c r="D124" s="70">
        <v>0</v>
      </c>
      <c r="E124" s="70">
        <v>0</v>
      </c>
      <c r="F124" s="71">
        <v>824360.45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5"/>
        <v>824360.45</v>
      </c>
    </row>
    <row r="125" spans="1:11" ht="18.75" customHeight="1">
      <c r="A125" s="68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870764.81</v>
      </c>
      <c r="H125" s="40">
        <v>0</v>
      </c>
      <c r="I125" s="40">
        <v>0</v>
      </c>
      <c r="J125" s="40">
        <v>0</v>
      </c>
      <c r="K125" s="41">
        <f t="shared" si="25"/>
        <v>870764.81</v>
      </c>
    </row>
    <row r="126" spans="1:11" ht="18.75" customHeight="1">
      <c r="A126" s="68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67755.89</v>
      </c>
      <c r="H126" s="40">
        <v>0</v>
      </c>
      <c r="I126" s="40">
        <v>0</v>
      </c>
      <c r="J126" s="40">
        <v>0</v>
      </c>
      <c r="K126" s="41">
        <f t="shared" si="25"/>
        <v>67755.89</v>
      </c>
    </row>
    <row r="127" spans="1:11" ht="18.75" customHeight="1">
      <c r="A127" s="68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402147.94</v>
      </c>
      <c r="H127" s="40">
        <v>0</v>
      </c>
      <c r="I127" s="40">
        <v>0</v>
      </c>
      <c r="J127" s="40">
        <v>0</v>
      </c>
      <c r="K127" s="41">
        <f t="shared" si="25"/>
        <v>402147.94</v>
      </c>
    </row>
    <row r="128" spans="1:11" ht="18.75" customHeight="1">
      <c r="A128" s="68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412465.22</v>
      </c>
      <c r="H128" s="40">
        <v>0</v>
      </c>
      <c r="I128" s="40">
        <v>0</v>
      </c>
      <c r="J128" s="40">
        <v>0</v>
      </c>
      <c r="K128" s="41">
        <f t="shared" si="25"/>
        <v>412465.22</v>
      </c>
    </row>
    <row r="129" spans="1:11" ht="18.75" customHeight="1">
      <c r="A129" s="68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1128891.42</v>
      </c>
      <c r="H129" s="40">
        <v>0</v>
      </c>
      <c r="I129" s="40">
        <v>0</v>
      </c>
      <c r="J129" s="40">
        <v>0</v>
      </c>
      <c r="K129" s="41">
        <f t="shared" si="25"/>
        <v>1128891.42</v>
      </c>
    </row>
    <row r="130" spans="1:11" ht="18.75" customHeight="1">
      <c r="A130" s="68" t="s">
        <v>128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535929.21</v>
      </c>
      <c r="I130" s="40">
        <v>0</v>
      </c>
      <c r="J130" s="40">
        <v>0</v>
      </c>
      <c r="K130" s="41">
        <f t="shared" si="25"/>
        <v>535929.21</v>
      </c>
    </row>
    <row r="131" spans="1:11" ht="18.75" customHeight="1">
      <c r="A131" s="68" t="s">
        <v>129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957457.46</v>
      </c>
      <c r="I131" s="40">
        <v>0</v>
      </c>
      <c r="J131" s="40">
        <v>0</v>
      </c>
      <c r="K131" s="41">
        <f t="shared" si="25"/>
        <v>957457.46</v>
      </c>
    </row>
    <row r="132" spans="1:11" ht="18.75" customHeight="1">
      <c r="A132" s="68" t="s">
        <v>130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557701.51</v>
      </c>
      <c r="J132" s="40">
        <v>0</v>
      </c>
      <c r="K132" s="41">
        <f t="shared" si="25"/>
        <v>557701.51</v>
      </c>
    </row>
    <row r="133" spans="1:11" ht="18.75" customHeight="1">
      <c r="A133" s="69" t="s">
        <v>131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959325.69</v>
      </c>
      <c r="K133" s="44">
        <f t="shared" si="25"/>
        <v>959325.69</v>
      </c>
    </row>
    <row r="134" spans="1:11" ht="18.75" customHeight="1">
      <c r="A134" s="76" t="s">
        <v>136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76" t="s">
        <v>137</v>
      </c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2017-09-15T18:08:30Z</dcterms:modified>
  <cp:category/>
  <cp:version/>
  <cp:contentType/>
  <cp:contentStatus/>
</cp:coreProperties>
</file>