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<sst xmlns="http://schemas.openxmlformats.org/spreadsheetml/2006/main" count="135" uniqueCount="135">
  <si>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</si>
  <si>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</si>
  <si>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</si>
  <si>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</si>
  <si>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</si>
  <si>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</si>
  <si>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</si>
  <si>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</si>
  <si>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</si>
  <si>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</si>
  <si>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</si>
  <si>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</si>
  <si>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</si>
  <si>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</si>
  <si>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</si>
  <si>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</si>
  <si>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</si>
  <si>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</si>
  <si>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</si>
  <si>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</si>
  <si>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</si>
  <si>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</si>
  <si>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</si>
  <si>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</si>
  <si>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</si>
  <si>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</si>
  <si>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</si>
  <si>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</si>
  <si>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</si>
  <si>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</si>
  <si>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</si>
  <si>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</si>
  <si>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</si>
  <si>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</si>
  <si>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</si>
  <si>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</si>
  <si>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</si>
  <si>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</si>
  <si>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</si>
  <si>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</si>
  <si>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</si>
  <si>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</si>
  <si>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</si>
  <si>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</si>
  <si>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</si>
  <si>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</si>
  <si>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</si>
  <si>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</si>
  <si>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</si>
  <si>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</si>
  <si>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</si>
  <si>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</si>
  <si>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</si>
  <si>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</si>
  <si>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</si>
  <si>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</si>
  <si>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</si>
  <si>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</si>
  <si>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</si>
  <si>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</si>
  <si>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</si>
  <si>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</si>
  <si>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</si>
  <si>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</si>
  <si>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</si>
  <si>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</si>
  <si>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</si>
  <si>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</si>
  <si>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</si>
  <si>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</si>
  <si>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</si>
  <si>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</si>
  <si>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</si>
  <si>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</si>
  <si>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</si>
  <si>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</si>
  <si>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</si>
  <si>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</si>
  <si>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</si>
  <si>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</si>
  <si>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</si>
  <si>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</si>
  <si>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</si>
  <si>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</si>
  <si>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</si>
  <si>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</si>
  <si>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</si>
  <si>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</si>
  <si>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</si>
  <si>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</si>
  <si>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</si>
  <si>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</si>
  <si>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</si>
  <si>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</si>
  <si>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</si>
  <si>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</si>
  <si>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</si>
  <si>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</si>
  <si>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</si>
  <si>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</si>
  <si>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</si>
  <si>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</si>
  <si>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</si>
  <si>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</si>
  <si>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</si>
  <si>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</si>
  <si>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</si>
  <si>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</si>
  <si>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</si>
  <si>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</si>
  <si>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</si>
  <si>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</si>
  <si>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</si>
  <si>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</si>
  <si>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</si>
  <si>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</si>
  <si>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</si>
  <si>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</si>
  <si>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</si>
  <si>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</si>
  <si>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</si>
  <si>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</si>
  <si>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</si>
  <si>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</si>
  <si>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</si>
  <si>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</si>
  <si>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</si>
  <si>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</si>
  <si>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</si>
  <si>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</si>
  <si>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</si>
  <si>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</si>
  <si>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</si>
  <si>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</si>
  <si>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07/09/17 - VENCIMENTO 14/09/17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</si>
</sst>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215783</v>
      </c>
      <c r="C7" s="9">
        <f t="shared" si="0"/>
        <v>290053</v>
      </c>
      <c r="D7" s="9">
        <f t="shared" si="0"/>
        <v>305064</v>
      </c>
      <c r="E7" s="9">
        <f t="shared" si="0"/>
        <v>179967</v>
      </c>
      <c r="F7" s="9">
        <f t="shared" si="0"/>
        <v>296935</v>
      </c>
      <c r="G7" s="9">
        <f t="shared" si="0"/>
        <v>475249</v>
      </c>
      <c r="H7" s="9">
        <f t="shared" si="0"/>
        <v>175557</v>
      </c>
      <c r="I7" s="9">
        <f t="shared" si="0"/>
        <v>32276</v>
      </c>
      <c r="J7" s="9">
        <f t="shared" si="0"/>
        <v>127853</v>
      </c>
      <c r="K7" s="9">
        <f t="shared" si="0"/>
        <v>2098737</v>
      </c>
      <c r="L7" s="52"/>
    </row>
    <row r="8" spans="1:11" ht="17.25" customHeight="1">
      <c r="A8" s="10" t="s">
        <v>96</v>
      </c>
      <c r="B8" s="11">
        <f>B9+B12+B16</f>
        <v>99524</v>
      </c>
      <c r="C8" s="11">
        <f aca="true" t="shared" si="1" ref="C8:J8">C9+C12+C16</f>
        <v>141342</v>
      </c>
      <c r="D8" s="11">
        <f t="shared" si="1"/>
        <v>138631</v>
      </c>
      <c r="E8" s="11">
        <f t="shared" si="1"/>
        <v>88697</v>
      </c>
      <c r="F8" s="11">
        <f t="shared" si="1"/>
        <v>135774</v>
      </c>
      <c r="G8" s="11">
        <f t="shared" si="1"/>
        <v>218835</v>
      </c>
      <c r="H8" s="11">
        <f t="shared" si="1"/>
        <v>93037</v>
      </c>
      <c r="I8" s="11">
        <f t="shared" si="1"/>
        <v>13880</v>
      </c>
      <c r="J8" s="11">
        <f t="shared" si="1"/>
        <v>59108</v>
      </c>
      <c r="K8" s="11">
        <f>SUM(B8:J8)</f>
        <v>988828</v>
      </c>
    </row>
    <row r="9" spans="1:11" ht="17.25" customHeight="1">
      <c r="A9" s="15" t="s">
        <v>16</v>
      </c>
      <c r="B9" s="13">
        <f>+B10+B11</f>
        <v>18289</v>
      </c>
      <c r="C9" s="13">
        <f aca="true" t="shared" si="2" ref="C9:J9">+C10+C11</f>
        <v>27233</v>
      </c>
      <c r="D9" s="13">
        <f t="shared" si="2"/>
        <v>24810</v>
      </c>
      <c r="E9" s="13">
        <f t="shared" si="2"/>
        <v>16999</v>
      </c>
      <c r="F9" s="13">
        <f t="shared" si="2"/>
        <v>20754</v>
      </c>
      <c r="G9" s="13">
        <f t="shared" si="2"/>
        <v>24816</v>
      </c>
      <c r="H9" s="13">
        <f t="shared" si="2"/>
        <v>18894</v>
      </c>
      <c r="I9" s="13">
        <f t="shared" si="2"/>
        <v>3105</v>
      </c>
      <c r="J9" s="13">
        <f t="shared" si="2"/>
        <v>10426</v>
      </c>
      <c r="K9" s="11">
        <f>SUM(B9:J9)</f>
        <v>165326</v>
      </c>
    </row>
    <row r="10" spans="1:11" ht="17.25" customHeight="1">
      <c r="A10" s="29" t="s">
        <v>17</v>
      </c>
      <c r="B10" s="13">
        <v>18289</v>
      </c>
      <c r="C10" s="13">
        <v>27233</v>
      </c>
      <c r="D10" s="13">
        <v>24810</v>
      </c>
      <c r="E10" s="13">
        <v>16999</v>
      </c>
      <c r="F10" s="13">
        <v>20754</v>
      </c>
      <c r="G10" s="13">
        <v>24816</v>
      </c>
      <c r="H10" s="13">
        <v>18894</v>
      </c>
      <c r="I10" s="13">
        <v>3105</v>
      </c>
      <c r="J10" s="13">
        <v>10426</v>
      </c>
      <c r="K10" s="11">
        <f>SUM(B10:J10)</f>
        <v>165326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75297</v>
      </c>
      <c r="C12" s="17">
        <f t="shared" si="3"/>
        <v>105915</v>
      </c>
      <c r="D12" s="17">
        <f t="shared" si="3"/>
        <v>105835</v>
      </c>
      <c r="E12" s="17">
        <f t="shared" si="3"/>
        <v>66825</v>
      </c>
      <c r="F12" s="17">
        <f t="shared" si="3"/>
        <v>105809</v>
      </c>
      <c r="G12" s="17">
        <f t="shared" si="3"/>
        <v>178817</v>
      </c>
      <c r="H12" s="17">
        <f t="shared" si="3"/>
        <v>69261</v>
      </c>
      <c r="I12" s="17">
        <f t="shared" si="3"/>
        <v>9909</v>
      </c>
      <c r="J12" s="17">
        <f t="shared" si="3"/>
        <v>45414</v>
      </c>
      <c r="K12" s="11">
        <f aca="true" t="shared" si="4" ref="K12:K27">SUM(B12:J12)</f>
        <v>763082</v>
      </c>
    </row>
    <row r="13" spans="1:13" ht="17.25" customHeight="1">
      <c r="A13" s="14" t="s">
        <v>19</v>
      </c>
      <c r="B13" s="13">
        <v>33418</v>
      </c>
      <c r="C13" s="13">
        <v>50839</v>
      </c>
      <c r="D13" s="13">
        <v>50720</v>
      </c>
      <c r="E13" s="13">
        <v>31988</v>
      </c>
      <c r="F13" s="13">
        <v>47519</v>
      </c>
      <c r="G13" s="13">
        <v>74075</v>
      </c>
      <c r="H13" s="13">
        <v>28313</v>
      </c>
      <c r="I13" s="13">
        <v>5059</v>
      </c>
      <c r="J13" s="13">
        <v>22083</v>
      </c>
      <c r="K13" s="11">
        <f t="shared" si="4"/>
        <v>344014</v>
      </c>
      <c r="L13" s="52"/>
      <c r="M13" s="53"/>
    </row>
    <row r="14" spans="1:12" ht="17.25" customHeight="1">
      <c r="A14" s="14" t="s">
        <v>20</v>
      </c>
      <c r="B14" s="13">
        <v>39959</v>
      </c>
      <c r="C14" s="13">
        <v>52082</v>
      </c>
      <c r="D14" s="13">
        <v>53189</v>
      </c>
      <c r="E14" s="13">
        <v>32914</v>
      </c>
      <c r="F14" s="13">
        <v>56212</v>
      </c>
      <c r="G14" s="13">
        <v>101572</v>
      </c>
      <c r="H14" s="13">
        <v>38427</v>
      </c>
      <c r="I14" s="13">
        <v>4537</v>
      </c>
      <c r="J14" s="13">
        <v>22605</v>
      </c>
      <c r="K14" s="11">
        <f t="shared" si="4"/>
        <v>401497</v>
      </c>
      <c r="L14" s="52"/>
    </row>
    <row r="15" spans="1:11" ht="17.25" customHeight="1">
      <c r="A15" s="14" t="s">
        <v>21</v>
      </c>
      <c r="B15" s="13">
        <v>1920</v>
      </c>
      <c r="C15" s="13">
        <v>2994</v>
      </c>
      <c r="D15" s="13">
        <v>1926</v>
      </c>
      <c r="E15" s="13">
        <v>1923</v>
      </c>
      <c r="F15" s="13">
        <v>2078</v>
      </c>
      <c r="G15" s="13">
        <v>3170</v>
      </c>
      <c r="H15" s="13">
        <v>2521</v>
      </c>
      <c r="I15" s="13">
        <v>313</v>
      </c>
      <c r="J15" s="13">
        <v>726</v>
      </c>
      <c r="K15" s="11">
        <f t="shared" si="4"/>
        <v>17571</v>
      </c>
    </row>
    <row r="16" spans="1:11" ht="17.25" customHeight="1">
      <c r="A16" s="15" t="s">
        <v>92</v>
      </c>
      <c r="B16" s="13">
        <f>B17+B18+B19</f>
        <v>5938</v>
      </c>
      <c r="C16" s="13">
        <f aca="true" t="shared" si="5" ref="C16:J16">C17+C18+C19</f>
        <v>8194</v>
      </c>
      <c r="D16" s="13">
        <f t="shared" si="5"/>
        <v>7986</v>
      </c>
      <c r="E16" s="13">
        <f t="shared" si="5"/>
        <v>4873</v>
      </c>
      <c r="F16" s="13">
        <f t="shared" si="5"/>
        <v>9211</v>
      </c>
      <c r="G16" s="13">
        <f t="shared" si="5"/>
        <v>15202</v>
      </c>
      <c r="H16" s="13">
        <f t="shared" si="5"/>
        <v>4882</v>
      </c>
      <c r="I16" s="13">
        <f t="shared" si="5"/>
        <v>866</v>
      </c>
      <c r="J16" s="13">
        <f t="shared" si="5"/>
        <v>3268</v>
      </c>
      <c r="K16" s="11">
        <f t="shared" si="4"/>
        <v>60420</v>
      </c>
    </row>
    <row r="17" spans="1:11" ht="17.25" customHeight="1">
      <c r="A17" s="14" t="s">
        <v>93</v>
      </c>
      <c r="B17" s="13">
        <v>5888</v>
      </c>
      <c r="C17" s="13">
        <v>8138</v>
      </c>
      <c r="D17" s="13">
        <v>7937</v>
      </c>
      <c r="E17" s="13">
        <v>4848</v>
      </c>
      <c r="F17" s="13">
        <v>9132</v>
      </c>
      <c r="G17" s="13">
        <v>15067</v>
      </c>
      <c r="H17" s="13">
        <v>4829</v>
      </c>
      <c r="I17" s="13">
        <v>857</v>
      </c>
      <c r="J17" s="13">
        <v>3243</v>
      </c>
      <c r="K17" s="11">
        <f t="shared" si="4"/>
        <v>59939</v>
      </c>
    </row>
    <row r="18" spans="1:11" ht="17.25" customHeight="1">
      <c r="A18" s="14" t="s">
        <v>94</v>
      </c>
      <c r="B18" s="13">
        <v>50</v>
      </c>
      <c r="C18" s="13">
        <v>47</v>
      </c>
      <c r="D18" s="13">
        <v>45</v>
      </c>
      <c r="E18" s="13">
        <v>25</v>
      </c>
      <c r="F18" s="13">
        <v>76</v>
      </c>
      <c r="G18" s="13">
        <v>131</v>
      </c>
      <c r="H18" s="13">
        <v>53</v>
      </c>
      <c r="I18" s="13">
        <v>8</v>
      </c>
      <c r="J18" s="13">
        <v>23</v>
      </c>
      <c r="K18" s="11">
        <f t="shared" si="4"/>
        <v>458</v>
      </c>
    </row>
    <row r="19" spans="1:11" ht="17.25" customHeight="1">
      <c r="A19" s="14" t="s">
        <v>95</v>
      </c>
      <c r="B19" s="13">
        <v>0</v>
      </c>
      <c r="C19" s="13">
        <v>9</v>
      </c>
      <c r="D19" s="13">
        <v>4</v>
      </c>
      <c r="E19" s="13">
        <v>0</v>
      </c>
      <c r="F19" s="13">
        <v>3</v>
      </c>
      <c r="G19" s="13">
        <v>4</v>
      </c>
      <c r="H19" s="13">
        <v>0</v>
      </c>
      <c r="I19" s="13">
        <v>1</v>
      </c>
      <c r="J19" s="13">
        <v>2</v>
      </c>
      <c r="K19" s="11">
        <f t="shared" si="4"/>
        <v>23</v>
      </c>
    </row>
    <row r="20" spans="1:11" ht="17.25" customHeight="1">
      <c r="A20" s="16" t="s">
        <v>22</v>
      </c>
      <c r="B20" s="11">
        <f>+B21+B22+B23</f>
        <v>61927</v>
      </c>
      <c r="C20" s="11">
        <f aca="true" t="shared" si="6" ref="C20:J20">+C21+C22+C23</f>
        <v>72252</v>
      </c>
      <c r="D20" s="11">
        <f t="shared" si="6"/>
        <v>85562</v>
      </c>
      <c r="E20" s="11">
        <f t="shared" si="6"/>
        <v>45419</v>
      </c>
      <c r="F20" s="11">
        <f t="shared" si="6"/>
        <v>94012</v>
      </c>
      <c r="G20" s="11">
        <f t="shared" si="6"/>
        <v>168849</v>
      </c>
      <c r="H20" s="11">
        <f t="shared" si="6"/>
        <v>46263</v>
      </c>
      <c r="I20" s="11">
        <f t="shared" si="6"/>
        <v>9088</v>
      </c>
      <c r="J20" s="11">
        <f t="shared" si="6"/>
        <v>32259</v>
      </c>
      <c r="K20" s="11">
        <f t="shared" si="4"/>
        <v>615631</v>
      </c>
    </row>
    <row r="21" spans="1:12" ht="17.25" customHeight="1">
      <c r="A21" s="12" t="s">
        <v>23</v>
      </c>
      <c r="B21" s="13">
        <v>31659</v>
      </c>
      <c r="C21" s="13">
        <v>40952</v>
      </c>
      <c r="D21" s="13">
        <v>47367</v>
      </c>
      <c r="E21" s="13">
        <v>25448</v>
      </c>
      <c r="F21" s="13">
        <v>49031</v>
      </c>
      <c r="G21" s="13">
        <v>78338</v>
      </c>
      <c r="H21" s="13">
        <v>23488</v>
      </c>
      <c r="I21" s="13">
        <v>5506</v>
      </c>
      <c r="J21" s="13">
        <v>17357</v>
      </c>
      <c r="K21" s="11">
        <f t="shared" si="4"/>
        <v>319146</v>
      </c>
      <c r="L21" s="52"/>
    </row>
    <row r="22" spans="1:12" ht="17.25" customHeight="1">
      <c r="A22" s="12" t="s">
        <v>24</v>
      </c>
      <c r="B22" s="13">
        <v>29296</v>
      </c>
      <c r="C22" s="13">
        <v>30099</v>
      </c>
      <c r="D22" s="13">
        <v>37199</v>
      </c>
      <c r="E22" s="13">
        <v>19321</v>
      </c>
      <c r="F22" s="13">
        <v>43895</v>
      </c>
      <c r="G22" s="13">
        <v>88895</v>
      </c>
      <c r="H22" s="13">
        <v>21928</v>
      </c>
      <c r="I22" s="13">
        <v>3436</v>
      </c>
      <c r="J22" s="13">
        <v>14582</v>
      </c>
      <c r="K22" s="11">
        <f t="shared" si="4"/>
        <v>288651</v>
      </c>
      <c r="L22" s="52"/>
    </row>
    <row r="23" spans="1:11" ht="17.25" customHeight="1">
      <c r="A23" s="12" t="s">
        <v>25</v>
      </c>
      <c r="B23" s="13">
        <v>972</v>
      </c>
      <c r="C23" s="13">
        <v>1201</v>
      </c>
      <c r="D23" s="13">
        <v>996</v>
      </c>
      <c r="E23" s="13">
        <v>650</v>
      </c>
      <c r="F23" s="13">
        <v>1086</v>
      </c>
      <c r="G23" s="13">
        <v>1616</v>
      </c>
      <c r="H23" s="13">
        <v>847</v>
      </c>
      <c r="I23" s="13">
        <v>146</v>
      </c>
      <c r="J23" s="13">
        <v>320</v>
      </c>
      <c r="K23" s="11">
        <f t="shared" si="4"/>
        <v>7834</v>
      </c>
    </row>
    <row r="24" spans="1:11" ht="17.25" customHeight="1">
      <c r="A24" s="16" t="s">
        <v>26</v>
      </c>
      <c r="B24" s="13">
        <f>+B25+B26</f>
        <v>54332</v>
      </c>
      <c r="C24" s="13">
        <f aca="true" t="shared" si="7" ref="C24:J24">+C25+C26</f>
        <v>76459</v>
      </c>
      <c r="D24" s="13">
        <f t="shared" si="7"/>
        <v>80871</v>
      </c>
      <c r="E24" s="13">
        <f t="shared" si="7"/>
        <v>45851</v>
      </c>
      <c r="F24" s="13">
        <f t="shared" si="7"/>
        <v>67149</v>
      </c>
      <c r="G24" s="13">
        <f t="shared" si="7"/>
        <v>87565</v>
      </c>
      <c r="H24" s="13">
        <f t="shared" si="7"/>
        <v>35259</v>
      </c>
      <c r="I24" s="13">
        <f t="shared" si="7"/>
        <v>9308</v>
      </c>
      <c r="J24" s="13">
        <f t="shared" si="7"/>
        <v>36486</v>
      </c>
      <c r="K24" s="11">
        <f t="shared" si="4"/>
        <v>493280</v>
      </c>
    </row>
    <row r="25" spans="1:12" ht="17.25" customHeight="1">
      <c r="A25" s="12" t="s">
        <v>114</v>
      </c>
      <c r="B25" s="13">
        <v>26942</v>
      </c>
      <c r="C25" s="13">
        <v>40624</v>
      </c>
      <c r="D25" s="13">
        <v>46520</v>
      </c>
      <c r="E25" s="13">
        <v>25779</v>
      </c>
      <c r="F25" s="13">
        <v>33914</v>
      </c>
      <c r="G25" s="13">
        <v>42822</v>
      </c>
      <c r="H25" s="13">
        <v>18131</v>
      </c>
      <c r="I25" s="13">
        <v>6118</v>
      </c>
      <c r="J25" s="13">
        <v>19617</v>
      </c>
      <c r="K25" s="11">
        <f t="shared" si="4"/>
        <v>260467</v>
      </c>
      <c r="L25" s="52"/>
    </row>
    <row r="26" spans="1:12" ht="17.25" customHeight="1">
      <c r="A26" s="12" t="s">
        <v>115</v>
      </c>
      <c r="B26" s="13">
        <v>27390</v>
      </c>
      <c r="C26" s="13">
        <v>35835</v>
      </c>
      <c r="D26" s="13">
        <v>34351</v>
      </c>
      <c r="E26" s="13">
        <v>20072</v>
      </c>
      <c r="F26" s="13">
        <v>33235</v>
      </c>
      <c r="G26" s="13">
        <v>44743</v>
      </c>
      <c r="H26" s="13">
        <v>17128</v>
      </c>
      <c r="I26" s="13">
        <v>3190</v>
      </c>
      <c r="J26" s="13">
        <v>16869</v>
      </c>
      <c r="K26" s="11">
        <f t="shared" si="4"/>
        <v>232813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998</v>
      </c>
      <c r="I27" s="11">
        <v>0</v>
      </c>
      <c r="J27" s="11">
        <v>0</v>
      </c>
      <c r="K27" s="11">
        <f t="shared" si="4"/>
        <v>998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30443.61</v>
      </c>
      <c r="I35" s="19">
        <v>0</v>
      </c>
      <c r="J35" s="19">
        <v>0</v>
      </c>
      <c r="K35" s="23">
        <f>SUM(B35:J35)</f>
        <v>30443.61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639485.66</v>
      </c>
      <c r="C47" s="22">
        <f aca="true" t="shared" si="12" ref="C47:H47">+C48+C57</f>
        <v>957850.7899999999</v>
      </c>
      <c r="D47" s="22">
        <f t="shared" si="12"/>
        <v>1129990.87</v>
      </c>
      <c r="E47" s="22">
        <f t="shared" si="12"/>
        <v>576956.0900000001</v>
      </c>
      <c r="F47" s="22">
        <f t="shared" si="12"/>
        <v>927932.3400000001</v>
      </c>
      <c r="G47" s="22">
        <f t="shared" si="12"/>
        <v>1252124.4000000001</v>
      </c>
      <c r="H47" s="22">
        <f t="shared" si="12"/>
        <v>568968.84</v>
      </c>
      <c r="I47" s="22">
        <f>+I48+I57</f>
        <v>168894.46</v>
      </c>
      <c r="J47" s="22">
        <f>+J48+J57</f>
        <v>411109.39999999997</v>
      </c>
      <c r="K47" s="22">
        <f>SUM(B47:J47)</f>
        <v>6633312.850000001</v>
      </c>
    </row>
    <row r="48" spans="1:11" ht="17.25" customHeight="1">
      <c r="A48" s="16" t="s">
        <v>107</v>
      </c>
      <c r="B48" s="23">
        <f>SUM(B49:B56)</f>
        <v>620216.88</v>
      </c>
      <c r="C48" s="23">
        <f aca="true" t="shared" si="13" ref="C48:J48">SUM(C49:C56)</f>
        <v>932492.1499999999</v>
      </c>
      <c r="D48" s="23">
        <f t="shared" si="13"/>
        <v>1103853.5</v>
      </c>
      <c r="E48" s="23">
        <f t="shared" si="13"/>
        <v>554003.9600000001</v>
      </c>
      <c r="F48" s="23">
        <f t="shared" si="13"/>
        <v>904252.2400000001</v>
      </c>
      <c r="G48" s="23">
        <f t="shared" si="13"/>
        <v>1221548.7000000002</v>
      </c>
      <c r="H48" s="23">
        <f t="shared" si="13"/>
        <v>548417.77</v>
      </c>
      <c r="I48" s="23">
        <f t="shared" si="13"/>
        <v>168894.46</v>
      </c>
      <c r="J48" s="23">
        <f t="shared" si="13"/>
        <v>396745.82999999996</v>
      </c>
      <c r="K48" s="23">
        <f aca="true" t="shared" si="14" ref="K48:K57">SUM(B48:J48)</f>
        <v>6450425.489999999</v>
      </c>
    </row>
    <row r="49" spans="1:11" ht="17.25" customHeight="1">
      <c r="A49" s="34" t="s">
        <v>43</v>
      </c>
      <c r="B49" s="23">
        <f aca="true" t="shared" si="15" ref="B49:H49">ROUND(B30*B7,2)</f>
        <v>617160.96</v>
      </c>
      <c r="C49" s="23">
        <f t="shared" si="15"/>
        <v>926081.22</v>
      </c>
      <c r="D49" s="23">
        <f t="shared" si="15"/>
        <v>1098993.06</v>
      </c>
      <c r="E49" s="23">
        <f t="shared" si="15"/>
        <v>551382.89</v>
      </c>
      <c r="F49" s="23">
        <f t="shared" si="15"/>
        <v>900366.31</v>
      </c>
      <c r="G49" s="23">
        <f t="shared" si="15"/>
        <v>1215972.09</v>
      </c>
      <c r="H49" s="23">
        <f t="shared" si="15"/>
        <v>515066.68</v>
      </c>
      <c r="I49" s="23">
        <f>ROUND(I30*I7,2)</f>
        <v>167828.74</v>
      </c>
      <c r="J49" s="23">
        <f>ROUND(J30*J7,2)</f>
        <v>394528.79</v>
      </c>
      <c r="K49" s="23">
        <f t="shared" si="14"/>
        <v>6387380.74</v>
      </c>
    </row>
    <row r="50" spans="1:11" ht="17.25" customHeight="1">
      <c r="A50" s="34" t="s">
        <v>44</v>
      </c>
      <c r="B50" s="19">
        <v>0</v>
      </c>
      <c r="C50" s="23">
        <f>ROUND(C31*C7,2)</f>
        <v>2058.47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2058.47</v>
      </c>
    </row>
    <row r="51" spans="1:11" ht="17.25" customHeight="1">
      <c r="A51" s="66" t="s">
        <v>103</v>
      </c>
      <c r="B51" s="67">
        <f aca="true" t="shared" si="16" ref="B51:H51">ROUND(B32*B7,2)</f>
        <v>-1035.76</v>
      </c>
      <c r="C51" s="67">
        <f t="shared" si="16"/>
        <v>-1421.26</v>
      </c>
      <c r="D51" s="67">
        <f t="shared" si="16"/>
        <v>-1525.32</v>
      </c>
      <c r="E51" s="67">
        <f t="shared" si="16"/>
        <v>-824.33</v>
      </c>
      <c r="F51" s="67">
        <f t="shared" si="16"/>
        <v>-1395.59</v>
      </c>
      <c r="G51" s="67">
        <f t="shared" si="16"/>
        <v>-1853.47</v>
      </c>
      <c r="H51" s="67">
        <f t="shared" si="16"/>
        <v>-807.56</v>
      </c>
      <c r="I51" s="19">
        <v>0</v>
      </c>
      <c r="J51" s="19">
        <v>0</v>
      </c>
      <c r="K51" s="67">
        <f>SUM(B51:J51)</f>
        <v>-8863.29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30443.61</v>
      </c>
      <c r="I53" s="31">
        <f>+I35</f>
        <v>0</v>
      </c>
      <c r="J53" s="31">
        <f>+J35</f>
        <v>0</v>
      </c>
      <c r="K53" s="23">
        <f t="shared" si="14"/>
        <v>30443.61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-71498.2</v>
      </c>
      <c r="C61" s="35">
        <f t="shared" si="17"/>
        <v>-104544.18999999999</v>
      </c>
      <c r="D61" s="35">
        <f t="shared" si="17"/>
        <v>-95387.73</v>
      </c>
      <c r="E61" s="35">
        <f t="shared" si="17"/>
        <v>-65596.2</v>
      </c>
      <c r="F61" s="35">
        <f t="shared" si="17"/>
        <v>-81258.53</v>
      </c>
      <c r="G61" s="35">
        <f t="shared" si="17"/>
        <v>-96307.2</v>
      </c>
      <c r="H61" s="35">
        <f t="shared" si="17"/>
        <v>-73797.2</v>
      </c>
      <c r="I61" s="35">
        <f t="shared" si="17"/>
        <v>-15271.57</v>
      </c>
      <c r="J61" s="35">
        <f t="shared" si="17"/>
        <v>-39618.8</v>
      </c>
      <c r="K61" s="35">
        <f>SUM(B61:J61)</f>
        <v>-643279.62</v>
      </c>
    </row>
    <row r="62" spans="1:11" ht="18.75" customHeight="1">
      <c r="A62" s="16" t="s">
        <v>74</v>
      </c>
      <c r="B62" s="35">
        <f aca="true" t="shared" si="18" ref="B62:J62">B63+B64+B65+B66+B67+B68</f>
        <v>-69498.2</v>
      </c>
      <c r="C62" s="35">
        <f t="shared" si="18"/>
        <v>-103485.4</v>
      </c>
      <c r="D62" s="35">
        <f t="shared" si="18"/>
        <v>-94278</v>
      </c>
      <c r="E62" s="35">
        <f t="shared" si="18"/>
        <v>-64596.2</v>
      </c>
      <c r="F62" s="35">
        <f t="shared" si="18"/>
        <v>-78865.2</v>
      </c>
      <c r="G62" s="35">
        <f t="shared" si="18"/>
        <v>-94300.8</v>
      </c>
      <c r="H62" s="35">
        <f t="shared" si="18"/>
        <v>-71797.2</v>
      </c>
      <c r="I62" s="35">
        <f t="shared" si="18"/>
        <v>-11799</v>
      </c>
      <c r="J62" s="35">
        <f t="shared" si="18"/>
        <v>-39618.8</v>
      </c>
      <c r="K62" s="35">
        <f aca="true" t="shared" si="19" ref="K62:K91">SUM(B62:J62)</f>
        <v>-628238.8</v>
      </c>
    </row>
    <row r="63" spans="1:11" ht="18.75" customHeight="1">
      <c r="A63" s="12" t="s">
        <v>75</v>
      </c>
      <c r="B63" s="35">
        <f>-ROUND(B9*$D$3,2)</f>
        <v>-69498.2</v>
      </c>
      <c r="C63" s="35">
        <f aca="true" t="shared" si="20" ref="C63:J63">-ROUND(C9*$D$3,2)</f>
        <v>-103485.4</v>
      </c>
      <c r="D63" s="35">
        <f t="shared" si="20"/>
        <v>-94278</v>
      </c>
      <c r="E63" s="35">
        <f t="shared" si="20"/>
        <v>-64596.2</v>
      </c>
      <c r="F63" s="35">
        <f t="shared" si="20"/>
        <v>-78865.2</v>
      </c>
      <c r="G63" s="35">
        <f t="shared" si="20"/>
        <v>-94300.8</v>
      </c>
      <c r="H63" s="35">
        <f t="shared" si="20"/>
        <v>-71797.2</v>
      </c>
      <c r="I63" s="35">
        <f t="shared" si="20"/>
        <v>-11799</v>
      </c>
      <c r="J63" s="35">
        <f t="shared" si="20"/>
        <v>-39618.8</v>
      </c>
      <c r="K63" s="35">
        <f t="shared" si="19"/>
        <v>-628238.8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-2000</v>
      </c>
      <c r="C69" s="67">
        <f>SUM(C70:C102)</f>
        <v>-1058.79</v>
      </c>
      <c r="D69" s="67">
        <f>SUM(D70:D102)</f>
        <v>-1109.73</v>
      </c>
      <c r="E69" s="67">
        <f aca="true" t="shared" si="21" ref="E69:J69">SUM(E70:E102)</f>
        <v>-1000</v>
      </c>
      <c r="F69" s="67">
        <f t="shared" si="21"/>
        <v>-2393.33</v>
      </c>
      <c r="G69" s="67">
        <f t="shared" si="21"/>
        <v>-2006.4</v>
      </c>
      <c r="H69" s="67">
        <f t="shared" si="21"/>
        <v>-2000</v>
      </c>
      <c r="I69" s="67">
        <f t="shared" si="21"/>
        <v>-3472.57</v>
      </c>
      <c r="J69" s="19">
        <v>0</v>
      </c>
      <c r="K69" s="67">
        <f t="shared" si="19"/>
        <v>-15040.82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-2000</v>
      </c>
      <c r="H84" s="67">
        <v>-2000</v>
      </c>
      <c r="I84" s="67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/>
      <c r="B100" s="19"/>
      <c r="C100" s="19"/>
      <c r="D100" s="19"/>
      <c r="E100" s="19"/>
      <c r="F100" s="19"/>
      <c r="G100" s="19"/>
      <c r="H100" s="19"/>
      <c r="I100" s="19"/>
      <c r="J100" s="19"/>
      <c r="K100" s="31"/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567987.4600000001</v>
      </c>
      <c r="C106" s="24">
        <f t="shared" si="22"/>
        <v>853306.5999999999</v>
      </c>
      <c r="D106" s="24">
        <f t="shared" si="22"/>
        <v>1034603.14</v>
      </c>
      <c r="E106" s="24">
        <f t="shared" si="22"/>
        <v>511359.8900000001</v>
      </c>
      <c r="F106" s="24">
        <f t="shared" si="22"/>
        <v>846673.8100000002</v>
      </c>
      <c r="G106" s="24">
        <f t="shared" si="22"/>
        <v>1155817.2000000002</v>
      </c>
      <c r="H106" s="24">
        <f t="shared" si="22"/>
        <v>495171.64</v>
      </c>
      <c r="I106" s="24">
        <f>+I107+I108</f>
        <v>153622.88999999998</v>
      </c>
      <c r="J106" s="24">
        <f>+J107+J108</f>
        <v>371490.6</v>
      </c>
      <c r="K106" s="48">
        <f>SUM(B106:J106)</f>
        <v>5990033.2299999995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548718.68</v>
      </c>
      <c r="C107" s="24">
        <f t="shared" si="23"/>
        <v>827947.9599999998</v>
      </c>
      <c r="D107" s="24">
        <f t="shared" si="23"/>
        <v>1008465.77</v>
      </c>
      <c r="E107" s="24">
        <f t="shared" si="23"/>
        <v>488407.76000000007</v>
      </c>
      <c r="F107" s="24">
        <f t="shared" si="23"/>
        <v>822993.7100000002</v>
      </c>
      <c r="G107" s="24">
        <f t="shared" si="23"/>
        <v>1125241.5000000002</v>
      </c>
      <c r="H107" s="24">
        <f t="shared" si="23"/>
        <v>474620.57</v>
      </c>
      <c r="I107" s="24">
        <f t="shared" si="23"/>
        <v>153622.88999999998</v>
      </c>
      <c r="J107" s="24">
        <f t="shared" si="23"/>
        <v>357127.02999999997</v>
      </c>
      <c r="K107" s="48">
        <f>SUM(B107:J107)</f>
        <v>5807145.870000001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5990033.239999998</v>
      </c>
      <c r="L114" s="54"/>
    </row>
    <row r="115" spans="1:11" ht="18.75" customHeight="1">
      <c r="A115" s="26" t="s">
        <v>70</v>
      </c>
      <c r="B115" s="27">
        <v>67150.87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67150.87</v>
      </c>
    </row>
    <row r="116" spans="1:11" ht="18.75" customHeight="1">
      <c r="A116" s="26" t="s">
        <v>71</v>
      </c>
      <c r="B116" s="27">
        <v>500836.59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500836.59</v>
      </c>
    </row>
    <row r="117" spans="1:11" ht="18.75" customHeight="1">
      <c r="A117" s="26" t="s">
        <v>72</v>
      </c>
      <c r="B117" s="40">
        <v>0</v>
      </c>
      <c r="C117" s="27">
        <f>+C106</f>
        <v>853306.5999999999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853306.5999999999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1034603.14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1034603.14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460223.9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460223.9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51135.99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51135.99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161084.86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161084.86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303806.58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303806.58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47893.82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47893.82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333888.55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333888.55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336695.54</v>
      </c>
      <c r="H125" s="40">
        <v>0</v>
      </c>
      <c r="I125" s="40">
        <v>0</v>
      </c>
      <c r="J125" s="40">
        <v>0</v>
      </c>
      <c r="K125" s="41">
        <f t="shared" si="25"/>
        <v>336695.54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32342.16</v>
      </c>
      <c r="H126" s="40">
        <v>0</v>
      </c>
      <c r="I126" s="40">
        <v>0</v>
      </c>
      <c r="J126" s="40">
        <v>0</v>
      </c>
      <c r="K126" s="41">
        <f t="shared" si="25"/>
        <v>32342.16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170040.46</v>
      </c>
      <c r="H127" s="40">
        <v>0</v>
      </c>
      <c r="I127" s="40">
        <v>0</v>
      </c>
      <c r="J127" s="40">
        <v>0</v>
      </c>
      <c r="K127" s="41">
        <f t="shared" si="25"/>
        <v>170040.46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158088</v>
      </c>
      <c r="H128" s="40">
        <v>0</v>
      </c>
      <c r="I128" s="40">
        <v>0</v>
      </c>
      <c r="J128" s="40">
        <v>0</v>
      </c>
      <c r="K128" s="41">
        <f t="shared" si="25"/>
        <v>158088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458651.05</v>
      </c>
      <c r="H129" s="40">
        <v>0</v>
      </c>
      <c r="I129" s="40">
        <v>0</v>
      </c>
      <c r="J129" s="40">
        <v>0</v>
      </c>
      <c r="K129" s="41">
        <f t="shared" si="25"/>
        <v>458651.05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173318.01</v>
      </c>
      <c r="I130" s="40">
        <v>0</v>
      </c>
      <c r="J130" s="40">
        <v>0</v>
      </c>
      <c r="K130" s="41">
        <f t="shared" si="25"/>
        <v>173318.01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321853.63</v>
      </c>
      <c r="I131" s="40">
        <v>0</v>
      </c>
      <c r="J131" s="40">
        <v>0</v>
      </c>
      <c r="K131" s="41">
        <f t="shared" si="25"/>
        <v>321853.63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153622.89</v>
      </c>
      <c r="J132" s="40">
        <v>0</v>
      </c>
      <c r="K132" s="41">
        <f t="shared" si="25"/>
        <v>153622.89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371490.6</v>
      </c>
      <c r="K133" s="44">
        <f t="shared" si="25"/>
        <v>371490.6</v>
      </c>
    </row>
    <row r="134" spans="1:11" ht="18.75" customHeight="1">
      <c r="A134" s="76"/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39"/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2017-09-14T12:46:55Z</dcterms:modified>
  <cp:category/>
  <cp:version/>
  <cp:contentType/>
  <cp:contentStatus/>
</cp:coreProperties>
</file>