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<sst xmlns="http://schemas.openxmlformats.org/spreadsheetml/2006/main" count="140" uniqueCount="140">
  <si>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</si>
  <si>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</si>
  <si>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</si>
  <si>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</si>
  <si>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</si>
  <si>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</si>
  <si>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</si>
  <si>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</si>
  <si>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</si>
  <si>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</si>
  <si>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</si>
  <si>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</si>
  <si>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</si>
  <si>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</si>
  <si>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</si>
  <si>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</si>
  <si>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</si>
  <si>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</si>
  <si>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</si>
  <si>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</si>
  <si>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</si>
  <si>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</si>
  <si>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</si>
  <si>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</si>
  <si>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</si>
  <si>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</si>
  <si>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</si>
  <si>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</si>
  <si>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</si>
  <si>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</si>
  <si>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</si>
  <si>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</si>
  <si>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</si>
  <si>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</si>
  <si>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</si>
  <si>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</si>
  <si>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</si>
  <si>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</si>
  <si>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</si>
  <si>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</si>
  <si>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</si>
  <si>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</si>
  <si>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</si>
  <si>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</si>
  <si>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</si>
  <si>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</si>
  <si>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</si>
  <si>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</si>
  <si>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</si>
  <si>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</si>
  <si>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</si>
  <si>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</si>
  <si>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</si>
  <si>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</si>
  <si>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</si>
  <si>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</si>
  <si>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</si>
  <si>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</si>
  <si>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</si>
  <si>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</si>
  <si>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</si>
  <si>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</si>
  <si>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</si>
  <si>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</si>
  <si>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</si>
  <si>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</si>
  <si>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</si>
  <si>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</si>
  <si>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</si>
  <si>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</si>
  <si>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</si>
  <si>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</si>
  <si>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</si>
  <si>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</si>
  <si>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</si>
  <si>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</si>
  <si>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</si>
  <si>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</si>
  <si>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</si>
  <si>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</si>
  <si>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</si>
  <si>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</si>
  <si>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</si>
  <si>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</si>
  <si>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</si>
  <si>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</si>
  <si>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</si>
  <si>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</si>
  <si>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</si>
  <si>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</si>
  <si>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</si>
  <si>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</si>
  <si>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</si>
  <si>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</si>
  <si>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</si>
  <si>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</si>
  <si>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</si>
  <si>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</si>
  <si>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</si>
  <si>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</si>
  <si>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</si>
  <si>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</si>
  <si>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</si>
  <si>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</si>
  <si>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</si>
  <si>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</si>
  <si>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</si>
  <si>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</si>
  <si>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</si>
  <si>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</si>
  <si>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</si>
  <si>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</si>
  <si>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</si>
  <si>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</si>
  <si>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</si>
  <si>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</si>
  <si>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</si>
  <si>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</si>
  <si>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</si>
  <si>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</si>
  <si>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</si>
  <si>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</si>
  <si>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</si>
  <si>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</si>
  <si>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</si>
  <si>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</si>
  <si>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</si>
  <si>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</si>
  <si>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</si>
  <si>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</si>
  <si>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</si>
  <si>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</si>
  <si>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6.2.17. Descumprimento de Entrega Certidão Negativa de Tributos</t>
  </si>
  <si>
    <t>OPERAÇÃO 06/09/17 - VENCIMENTO 14/09/17</t>
  </si>
  <si>
    <t>6.2.31. Ajuste de Remuneração Previsto Contratualmente ¹</t>
  </si>
  <si>
    <t>6.3. Revisão de Remuneração pelo Transporte Coletivo ²</t>
  </si>
  <si>
    <t>Notas:</t>
  </si>
  <si>
    <t xml:space="preserve">   Linhas da USP de julho/17.</t>
  </si>
  <si>
    <t>¹ Ajuste de remuneração previsto contratualmente, período de 25/07/17 a 24/08/17, parcela 5/16.</t>
  </si>
  <si>
    <t>² Ajuste dos valores da energia para tração de junho/17 (trólebus da Ambiental).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</si>
</sst>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625046</v>
      </c>
      <c r="C7" s="9">
        <f t="shared" si="0"/>
        <v>802851</v>
      </c>
      <c r="D7" s="9">
        <f t="shared" si="0"/>
        <v>847878</v>
      </c>
      <c r="E7" s="9">
        <f t="shared" si="0"/>
        <v>560918</v>
      </c>
      <c r="F7" s="9">
        <f t="shared" si="0"/>
        <v>758307</v>
      </c>
      <c r="G7" s="9">
        <f t="shared" si="0"/>
        <v>1272815</v>
      </c>
      <c r="H7" s="9">
        <f t="shared" si="0"/>
        <v>580659</v>
      </c>
      <c r="I7" s="9">
        <f t="shared" si="0"/>
        <v>132194</v>
      </c>
      <c r="J7" s="9">
        <f t="shared" si="0"/>
        <v>344883</v>
      </c>
      <c r="K7" s="9">
        <f t="shared" si="0"/>
        <v>5925551</v>
      </c>
      <c r="L7" s="50"/>
    </row>
    <row r="8" spans="1:11" ht="17.25" customHeight="1">
      <c r="A8" s="10" t="s">
        <v>96</v>
      </c>
      <c r="B8" s="11">
        <f>B9+B12+B16</f>
        <v>294029</v>
      </c>
      <c r="C8" s="11">
        <f aca="true" t="shared" si="1" ref="C8:J8">C9+C12+C16</f>
        <v>392240</v>
      </c>
      <c r="D8" s="11">
        <f t="shared" si="1"/>
        <v>380720</v>
      </c>
      <c r="E8" s="11">
        <f t="shared" si="1"/>
        <v>273385</v>
      </c>
      <c r="F8" s="11">
        <f t="shared" si="1"/>
        <v>352030</v>
      </c>
      <c r="G8" s="11">
        <f t="shared" si="1"/>
        <v>596445</v>
      </c>
      <c r="H8" s="11">
        <f t="shared" si="1"/>
        <v>303957</v>
      </c>
      <c r="I8" s="11">
        <f t="shared" si="1"/>
        <v>57232</v>
      </c>
      <c r="J8" s="11">
        <f t="shared" si="1"/>
        <v>153838</v>
      </c>
      <c r="K8" s="11">
        <f>SUM(B8:J8)</f>
        <v>2803876</v>
      </c>
    </row>
    <row r="9" spans="1:11" ht="17.25" customHeight="1">
      <c r="A9" s="15" t="s">
        <v>16</v>
      </c>
      <c r="B9" s="13">
        <f>+B10+B11</f>
        <v>37913</v>
      </c>
      <c r="C9" s="13">
        <f aca="true" t="shared" si="2" ref="C9:J9">+C10+C11</f>
        <v>54019</v>
      </c>
      <c r="D9" s="13">
        <f t="shared" si="2"/>
        <v>48944</v>
      </c>
      <c r="E9" s="13">
        <f t="shared" si="2"/>
        <v>36668</v>
      </c>
      <c r="F9" s="13">
        <f t="shared" si="2"/>
        <v>39737</v>
      </c>
      <c r="G9" s="13">
        <f t="shared" si="2"/>
        <v>54020</v>
      </c>
      <c r="H9" s="13">
        <f t="shared" si="2"/>
        <v>47832</v>
      </c>
      <c r="I9" s="13">
        <f t="shared" si="2"/>
        <v>8942</v>
      </c>
      <c r="J9" s="13">
        <f t="shared" si="2"/>
        <v>17961</v>
      </c>
      <c r="K9" s="11">
        <f>SUM(B9:J9)</f>
        <v>346036</v>
      </c>
    </row>
    <row r="10" spans="1:11" ht="17.25" customHeight="1">
      <c r="A10" s="29" t="s">
        <v>17</v>
      </c>
      <c r="B10" s="13">
        <v>37913</v>
      </c>
      <c r="C10" s="13">
        <v>54019</v>
      </c>
      <c r="D10" s="13">
        <v>48944</v>
      </c>
      <c r="E10" s="13">
        <v>36668</v>
      </c>
      <c r="F10" s="13">
        <v>39737</v>
      </c>
      <c r="G10" s="13">
        <v>54020</v>
      </c>
      <c r="H10" s="13">
        <v>47832</v>
      </c>
      <c r="I10" s="13">
        <v>8942</v>
      </c>
      <c r="J10" s="13">
        <v>17961</v>
      </c>
      <c r="K10" s="11">
        <f>SUM(B10:J10)</f>
        <v>346036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240292</v>
      </c>
      <c r="C12" s="17">
        <f t="shared" si="3"/>
        <v>316318</v>
      </c>
      <c r="D12" s="17">
        <f t="shared" si="3"/>
        <v>311319</v>
      </c>
      <c r="E12" s="17">
        <f t="shared" si="3"/>
        <v>222880</v>
      </c>
      <c r="F12" s="17">
        <f t="shared" si="3"/>
        <v>289971</v>
      </c>
      <c r="G12" s="17">
        <f t="shared" si="3"/>
        <v>503522</v>
      </c>
      <c r="H12" s="17">
        <f t="shared" si="3"/>
        <v>240450</v>
      </c>
      <c r="I12" s="17">
        <f t="shared" si="3"/>
        <v>44862</v>
      </c>
      <c r="J12" s="17">
        <f t="shared" si="3"/>
        <v>127430</v>
      </c>
      <c r="K12" s="11">
        <f aca="true" t="shared" si="4" ref="K12:K27">SUM(B12:J12)</f>
        <v>2297044</v>
      </c>
    </row>
    <row r="13" spans="1:13" ht="17.25" customHeight="1">
      <c r="A13" s="14" t="s">
        <v>19</v>
      </c>
      <c r="B13" s="13">
        <v>110170</v>
      </c>
      <c r="C13" s="13">
        <v>156437</v>
      </c>
      <c r="D13" s="13">
        <v>158890</v>
      </c>
      <c r="E13" s="13">
        <v>109812</v>
      </c>
      <c r="F13" s="13">
        <v>141222</v>
      </c>
      <c r="G13" s="13">
        <v>229862</v>
      </c>
      <c r="H13" s="13">
        <v>107235</v>
      </c>
      <c r="I13" s="13">
        <v>24192</v>
      </c>
      <c r="J13" s="13">
        <v>64322</v>
      </c>
      <c r="K13" s="11">
        <f t="shared" si="4"/>
        <v>1102142</v>
      </c>
      <c r="L13" s="50"/>
      <c r="M13" s="51"/>
    </row>
    <row r="14" spans="1:12" ht="17.25" customHeight="1">
      <c r="A14" s="14" t="s">
        <v>20</v>
      </c>
      <c r="B14" s="13">
        <v>119823</v>
      </c>
      <c r="C14" s="13">
        <v>144603</v>
      </c>
      <c r="D14" s="13">
        <v>141610</v>
      </c>
      <c r="E14" s="13">
        <v>103072</v>
      </c>
      <c r="F14" s="13">
        <v>138461</v>
      </c>
      <c r="G14" s="13">
        <v>257456</v>
      </c>
      <c r="H14" s="13">
        <v>116457</v>
      </c>
      <c r="I14" s="13">
        <v>18158</v>
      </c>
      <c r="J14" s="13">
        <v>59520</v>
      </c>
      <c r="K14" s="11">
        <f t="shared" si="4"/>
        <v>1099160</v>
      </c>
      <c r="L14" s="50"/>
    </row>
    <row r="15" spans="1:11" ht="17.25" customHeight="1">
      <c r="A15" s="14" t="s">
        <v>21</v>
      </c>
      <c r="B15" s="13">
        <v>10299</v>
      </c>
      <c r="C15" s="13">
        <v>15278</v>
      </c>
      <c r="D15" s="13">
        <v>10819</v>
      </c>
      <c r="E15" s="13">
        <v>9996</v>
      </c>
      <c r="F15" s="13">
        <v>10288</v>
      </c>
      <c r="G15" s="13">
        <v>16204</v>
      </c>
      <c r="H15" s="13">
        <v>16758</v>
      </c>
      <c r="I15" s="13">
        <v>2512</v>
      </c>
      <c r="J15" s="13">
        <v>3588</v>
      </c>
      <c r="K15" s="11">
        <f t="shared" si="4"/>
        <v>95742</v>
      </c>
    </row>
    <row r="16" spans="1:11" ht="17.25" customHeight="1">
      <c r="A16" s="15" t="s">
        <v>92</v>
      </c>
      <c r="B16" s="13">
        <f>B17+B18+B19</f>
        <v>15824</v>
      </c>
      <c r="C16" s="13">
        <f aca="true" t="shared" si="5" ref="C16:J16">C17+C18+C19</f>
        <v>21903</v>
      </c>
      <c r="D16" s="13">
        <f t="shared" si="5"/>
        <v>20457</v>
      </c>
      <c r="E16" s="13">
        <f t="shared" si="5"/>
        <v>13837</v>
      </c>
      <c r="F16" s="13">
        <f t="shared" si="5"/>
        <v>22322</v>
      </c>
      <c r="G16" s="13">
        <f t="shared" si="5"/>
        <v>38903</v>
      </c>
      <c r="H16" s="13">
        <f t="shared" si="5"/>
        <v>15675</v>
      </c>
      <c r="I16" s="13">
        <f t="shared" si="5"/>
        <v>3428</v>
      </c>
      <c r="J16" s="13">
        <f t="shared" si="5"/>
        <v>8447</v>
      </c>
      <c r="K16" s="11">
        <f t="shared" si="4"/>
        <v>160796</v>
      </c>
    </row>
    <row r="17" spans="1:11" ht="17.25" customHeight="1">
      <c r="A17" s="14" t="s">
        <v>93</v>
      </c>
      <c r="B17" s="13">
        <v>15667</v>
      </c>
      <c r="C17" s="13">
        <v>21708</v>
      </c>
      <c r="D17" s="13">
        <v>20339</v>
      </c>
      <c r="E17" s="13">
        <v>13715</v>
      </c>
      <c r="F17" s="13">
        <v>22168</v>
      </c>
      <c r="G17" s="13">
        <v>38528</v>
      </c>
      <c r="H17" s="13">
        <v>15511</v>
      </c>
      <c r="I17" s="13">
        <v>3410</v>
      </c>
      <c r="J17" s="13">
        <v>8386</v>
      </c>
      <c r="K17" s="11">
        <f t="shared" si="4"/>
        <v>159432</v>
      </c>
    </row>
    <row r="18" spans="1:11" ht="17.25" customHeight="1">
      <c r="A18" s="14" t="s">
        <v>94</v>
      </c>
      <c r="B18" s="13">
        <v>144</v>
      </c>
      <c r="C18" s="13">
        <v>158</v>
      </c>
      <c r="D18" s="13">
        <v>107</v>
      </c>
      <c r="E18" s="13">
        <v>114</v>
      </c>
      <c r="F18" s="13">
        <v>146</v>
      </c>
      <c r="G18" s="13">
        <v>352</v>
      </c>
      <c r="H18" s="13">
        <v>154</v>
      </c>
      <c r="I18" s="13">
        <v>18</v>
      </c>
      <c r="J18" s="13">
        <v>49</v>
      </c>
      <c r="K18" s="11">
        <f t="shared" si="4"/>
        <v>1242</v>
      </c>
    </row>
    <row r="19" spans="1:11" ht="17.25" customHeight="1">
      <c r="A19" s="14" t="s">
        <v>95</v>
      </c>
      <c r="B19" s="13">
        <v>13</v>
      </c>
      <c r="C19" s="13">
        <v>37</v>
      </c>
      <c r="D19" s="13">
        <v>11</v>
      </c>
      <c r="E19" s="13">
        <v>8</v>
      </c>
      <c r="F19" s="13">
        <v>8</v>
      </c>
      <c r="G19" s="13">
        <v>23</v>
      </c>
      <c r="H19" s="13">
        <v>10</v>
      </c>
      <c r="I19" s="13">
        <v>0</v>
      </c>
      <c r="J19" s="13">
        <v>12</v>
      </c>
      <c r="K19" s="11">
        <f t="shared" si="4"/>
        <v>122</v>
      </c>
    </row>
    <row r="20" spans="1:11" ht="17.25" customHeight="1">
      <c r="A20" s="16" t="s">
        <v>22</v>
      </c>
      <c r="B20" s="11">
        <f>+B21+B22+B23</f>
        <v>173170</v>
      </c>
      <c r="C20" s="11">
        <f aca="true" t="shared" si="6" ref="C20:J20">+C21+C22+C23</f>
        <v>197143</v>
      </c>
      <c r="D20" s="11">
        <f t="shared" si="6"/>
        <v>230197</v>
      </c>
      <c r="E20" s="11">
        <f t="shared" si="6"/>
        <v>140978</v>
      </c>
      <c r="F20" s="11">
        <f t="shared" si="6"/>
        <v>223980</v>
      </c>
      <c r="G20" s="11">
        <f t="shared" si="6"/>
        <v>421298</v>
      </c>
      <c r="H20" s="11">
        <f t="shared" si="6"/>
        <v>146383</v>
      </c>
      <c r="I20" s="11">
        <f t="shared" si="6"/>
        <v>35970</v>
      </c>
      <c r="J20" s="11">
        <f t="shared" si="6"/>
        <v>85341</v>
      </c>
      <c r="K20" s="11">
        <f t="shared" si="4"/>
        <v>1654460</v>
      </c>
    </row>
    <row r="21" spans="1:12" ht="17.25" customHeight="1">
      <c r="A21" s="12" t="s">
        <v>23</v>
      </c>
      <c r="B21" s="13">
        <v>88512</v>
      </c>
      <c r="C21" s="13">
        <v>110902</v>
      </c>
      <c r="D21" s="13">
        <v>130551</v>
      </c>
      <c r="E21" s="13">
        <v>78033</v>
      </c>
      <c r="F21" s="13">
        <v>122330</v>
      </c>
      <c r="G21" s="13">
        <v>212478</v>
      </c>
      <c r="H21" s="13">
        <v>77853</v>
      </c>
      <c r="I21" s="13">
        <v>21500</v>
      </c>
      <c r="J21" s="13">
        <v>47280</v>
      </c>
      <c r="K21" s="11">
        <f t="shared" si="4"/>
        <v>889439</v>
      </c>
      <c r="L21" s="50"/>
    </row>
    <row r="22" spans="1:12" ht="17.25" customHeight="1">
      <c r="A22" s="12" t="s">
        <v>24</v>
      </c>
      <c r="B22" s="13">
        <v>80103</v>
      </c>
      <c r="C22" s="13">
        <v>80777</v>
      </c>
      <c r="D22" s="13">
        <v>94837</v>
      </c>
      <c r="E22" s="13">
        <v>59516</v>
      </c>
      <c r="F22" s="13">
        <v>97285</v>
      </c>
      <c r="G22" s="13">
        <v>200933</v>
      </c>
      <c r="H22" s="13">
        <v>63152</v>
      </c>
      <c r="I22" s="13">
        <v>13489</v>
      </c>
      <c r="J22" s="13">
        <v>36444</v>
      </c>
      <c r="K22" s="11">
        <f t="shared" si="4"/>
        <v>726536</v>
      </c>
      <c r="L22" s="50"/>
    </row>
    <row r="23" spans="1:11" ht="17.25" customHeight="1">
      <c r="A23" s="12" t="s">
        <v>25</v>
      </c>
      <c r="B23" s="13">
        <v>4555</v>
      </c>
      <c r="C23" s="13">
        <v>5464</v>
      </c>
      <c r="D23" s="13">
        <v>4809</v>
      </c>
      <c r="E23" s="13">
        <v>3429</v>
      </c>
      <c r="F23" s="13">
        <v>4365</v>
      </c>
      <c r="G23" s="13">
        <v>7887</v>
      </c>
      <c r="H23" s="13">
        <v>5378</v>
      </c>
      <c r="I23" s="13">
        <v>981</v>
      </c>
      <c r="J23" s="13">
        <v>1617</v>
      </c>
      <c r="K23" s="11">
        <f t="shared" si="4"/>
        <v>38485</v>
      </c>
    </row>
    <row r="24" spans="1:11" ht="17.25" customHeight="1">
      <c r="A24" s="16" t="s">
        <v>26</v>
      </c>
      <c r="B24" s="13">
        <f>+B25+B26</f>
        <v>157847</v>
      </c>
      <c r="C24" s="13">
        <f aca="true" t="shared" si="7" ref="C24:J24">+C25+C26</f>
        <v>213468</v>
      </c>
      <c r="D24" s="13">
        <f t="shared" si="7"/>
        <v>236961</v>
      </c>
      <c r="E24" s="13">
        <f t="shared" si="7"/>
        <v>146555</v>
      </c>
      <c r="F24" s="13">
        <f t="shared" si="7"/>
        <v>182297</v>
      </c>
      <c r="G24" s="13">
        <f t="shared" si="7"/>
        <v>255072</v>
      </c>
      <c r="H24" s="13">
        <f t="shared" si="7"/>
        <v>124063</v>
      </c>
      <c r="I24" s="13">
        <f t="shared" si="7"/>
        <v>38992</v>
      </c>
      <c r="J24" s="13">
        <f t="shared" si="7"/>
        <v>105704</v>
      </c>
      <c r="K24" s="11">
        <f t="shared" si="4"/>
        <v>1460959</v>
      </c>
    </row>
    <row r="25" spans="1:12" ht="17.25" customHeight="1">
      <c r="A25" s="12" t="s">
        <v>114</v>
      </c>
      <c r="B25" s="13">
        <v>72430</v>
      </c>
      <c r="C25" s="13">
        <v>109165</v>
      </c>
      <c r="D25" s="13">
        <v>128123</v>
      </c>
      <c r="E25" s="13">
        <v>78540</v>
      </c>
      <c r="F25" s="13">
        <v>93217</v>
      </c>
      <c r="G25" s="13">
        <v>123312</v>
      </c>
      <c r="H25" s="13">
        <v>60996</v>
      </c>
      <c r="I25" s="13">
        <v>23296</v>
      </c>
      <c r="J25" s="13">
        <v>53935</v>
      </c>
      <c r="K25" s="11">
        <f t="shared" si="4"/>
        <v>743014</v>
      </c>
      <c r="L25" s="50"/>
    </row>
    <row r="26" spans="1:12" ht="17.25" customHeight="1">
      <c r="A26" s="12" t="s">
        <v>115</v>
      </c>
      <c r="B26" s="13">
        <v>85417</v>
      </c>
      <c r="C26" s="13">
        <v>104303</v>
      </c>
      <c r="D26" s="13">
        <v>108838</v>
      </c>
      <c r="E26" s="13">
        <v>68015</v>
      </c>
      <c r="F26" s="13">
        <v>89080</v>
      </c>
      <c r="G26" s="13">
        <v>131760</v>
      </c>
      <c r="H26" s="13">
        <v>63067</v>
      </c>
      <c r="I26" s="13">
        <v>15696</v>
      </c>
      <c r="J26" s="13">
        <v>51769</v>
      </c>
      <c r="K26" s="11">
        <f t="shared" si="4"/>
        <v>717945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6256</v>
      </c>
      <c r="I27" s="11">
        <v>0</v>
      </c>
      <c r="J27" s="11">
        <v>0</v>
      </c>
      <c r="K27" s="11">
        <f t="shared" si="4"/>
        <v>6256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15017.16</v>
      </c>
      <c r="I35" s="19">
        <v>0</v>
      </c>
      <c r="J35" s="19">
        <v>0</v>
      </c>
      <c r="K35" s="23">
        <f>SUM(B35:J35)</f>
        <v>15017.16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1808054.3</v>
      </c>
      <c r="C47" s="22">
        <f aca="true" t="shared" si="12" ref="C47:H47">+C48+C57</f>
        <v>2596238.79</v>
      </c>
      <c r="D47" s="22">
        <f t="shared" si="12"/>
        <v>3082764.2399999998</v>
      </c>
      <c r="E47" s="22">
        <f t="shared" si="12"/>
        <v>1742368.8399999999</v>
      </c>
      <c r="F47" s="22">
        <f t="shared" si="12"/>
        <v>2324736.0700000003</v>
      </c>
      <c r="G47" s="22">
        <f t="shared" si="12"/>
        <v>3289666.2600000002</v>
      </c>
      <c r="H47" s="22">
        <f t="shared" si="12"/>
        <v>1740207.68</v>
      </c>
      <c r="I47" s="22">
        <f>+I48+I57</f>
        <v>688448.08</v>
      </c>
      <c r="J47" s="22">
        <f>+J48+J57</f>
        <v>1080820.57</v>
      </c>
      <c r="K47" s="22">
        <f>SUM(B47:J47)</f>
        <v>18353304.83</v>
      </c>
    </row>
    <row r="48" spans="1:11" ht="17.25" customHeight="1">
      <c r="A48" s="16" t="s">
        <v>107</v>
      </c>
      <c r="B48" s="23">
        <f>SUM(B49:B56)</f>
        <v>1788785.52</v>
      </c>
      <c r="C48" s="23">
        <f aca="true" t="shared" si="13" ref="C48:J48">SUM(C49:C56)</f>
        <v>2570880.15</v>
      </c>
      <c r="D48" s="23">
        <f t="shared" si="13"/>
        <v>3056626.8699999996</v>
      </c>
      <c r="E48" s="23">
        <f t="shared" si="13"/>
        <v>1719416.71</v>
      </c>
      <c r="F48" s="23">
        <f t="shared" si="13"/>
        <v>2301055.97</v>
      </c>
      <c r="G48" s="23">
        <f t="shared" si="13"/>
        <v>3259090.56</v>
      </c>
      <c r="H48" s="23">
        <f t="shared" si="13"/>
        <v>1719656.6099999999</v>
      </c>
      <c r="I48" s="23">
        <f t="shared" si="13"/>
        <v>688448.08</v>
      </c>
      <c r="J48" s="23">
        <f t="shared" si="13"/>
        <v>1066457</v>
      </c>
      <c r="K48" s="23">
        <f aca="true" t="shared" si="14" ref="K48:K57">SUM(B48:J48)</f>
        <v>18170417.47</v>
      </c>
    </row>
    <row r="49" spans="1:11" ht="17.25" customHeight="1">
      <c r="A49" s="34" t="s">
        <v>43</v>
      </c>
      <c r="B49" s="23">
        <f aca="true" t="shared" si="15" ref="B49:H49">ROUND(B30*B7,2)</f>
        <v>1787694.06</v>
      </c>
      <c r="C49" s="23">
        <f t="shared" si="15"/>
        <v>2563342.67</v>
      </c>
      <c r="D49" s="23">
        <f t="shared" si="15"/>
        <v>3054480.5</v>
      </c>
      <c r="E49" s="23">
        <f t="shared" si="15"/>
        <v>1718540.57</v>
      </c>
      <c r="F49" s="23">
        <f t="shared" si="15"/>
        <v>2299338.49</v>
      </c>
      <c r="G49" s="23">
        <f t="shared" si="15"/>
        <v>3256624.46</v>
      </c>
      <c r="H49" s="23">
        <f t="shared" si="15"/>
        <v>1703595.44</v>
      </c>
      <c r="I49" s="23">
        <f>ROUND(I30*I7,2)</f>
        <v>687382.36</v>
      </c>
      <c r="J49" s="23">
        <f>ROUND(J30*J7,2)</f>
        <v>1064239.96</v>
      </c>
      <c r="K49" s="23">
        <f t="shared" si="14"/>
        <v>18135238.51</v>
      </c>
    </row>
    <row r="50" spans="1:11" ht="17.25" customHeight="1">
      <c r="A50" s="34" t="s">
        <v>44</v>
      </c>
      <c r="B50" s="19">
        <v>0</v>
      </c>
      <c r="C50" s="23">
        <f>ROUND(C31*C7,2)</f>
        <v>5697.73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5697.73</v>
      </c>
    </row>
    <row r="51" spans="1:11" ht="17.25" customHeight="1">
      <c r="A51" s="64" t="s">
        <v>103</v>
      </c>
      <c r="B51" s="65">
        <f aca="true" t="shared" si="16" ref="B51:H51">ROUND(B32*B7,2)</f>
        <v>-3000.22</v>
      </c>
      <c r="C51" s="65">
        <f t="shared" si="16"/>
        <v>-3933.97</v>
      </c>
      <c r="D51" s="65">
        <f t="shared" si="16"/>
        <v>-4239.39</v>
      </c>
      <c r="E51" s="65">
        <f t="shared" si="16"/>
        <v>-2569.26</v>
      </c>
      <c r="F51" s="65">
        <f t="shared" si="16"/>
        <v>-3564.04</v>
      </c>
      <c r="G51" s="65">
        <f t="shared" si="16"/>
        <v>-4963.98</v>
      </c>
      <c r="H51" s="65">
        <f t="shared" si="16"/>
        <v>-2671.03</v>
      </c>
      <c r="I51" s="19">
        <v>0</v>
      </c>
      <c r="J51" s="19">
        <v>0</v>
      </c>
      <c r="K51" s="65">
        <f>SUM(B51:J51)</f>
        <v>-24941.89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15017.16</v>
      </c>
      <c r="I53" s="31">
        <f>+I35</f>
        <v>0</v>
      </c>
      <c r="J53" s="31">
        <f>+J35</f>
        <v>0</v>
      </c>
      <c r="K53" s="23">
        <f t="shared" si="14"/>
        <v>15017.16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-200992.22999999998</v>
      </c>
      <c r="C61" s="35">
        <f t="shared" si="17"/>
        <v>-242767.55</v>
      </c>
      <c r="D61" s="35">
        <f t="shared" si="17"/>
        <v>-240618.65</v>
      </c>
      <c r="E61" s="35">
        <f t="shared" si="17"/>
        <v>-263263.11000000004</v>
      </c>
      <c r="F61" s="35">
        <f t="shared" si="17"/>
        <v>-257476.04</v>
      </c>
      <c r="G61" s="35">
        <f t="shared" si="17"/>
        <v>-312168.92</v>
      </c>
      <c r="H61" s="35">
        <f t="shared" si="17"/>
        <v>-205972.12000000002</v>
      </c>
      <c r="I61" s="35">
        <f t="shared" si="17"/>
        <v>-30078.90000000001</v>
      </c>
      <c r="J61" s="35">
        <f t="shared" si="17"/>
        <v>-83418.33</v>
      </c>
      <c r="K61" s="35">
        <f>SUM(B61:J61)</f>
        <v>-1836755.85</v>
      </c>
    </row>
    <row r="62" spans="1:11" ht="18.75" customHeight="1">
      <c r="A62" s="16" t="s">
        <v>74</v>
      </c>
      <c r="B62" s="35">
        <f aca="true" t="shared" si="18" ref="B62:J62">B63+B64+B65+B66+B67+B68</f>
        <v>-176300.93</v>
      </c>
      <c r="C62" s="35">
        <f t="shared" si="18"/>
        <v>-208796.6</v>
      </c>
      <c r="D62" s="35">
        <f t="shared" si="18"/>
        <v>-205938.25</v>
      </c>
      <c r="E62" s="35">
        <f t="shared" si="18"/>
        <v>-240476.46000000002</v>
      </c>
      <c r="F62" s="35">
        <f t="shared" si="18"/>
        <v>-225155.44</v>
      </c>
      <c r="G62" s="35">
        <f t="shared" si="18"/>
        <v>-265716.20999999996</v>
      </c>
      <c r="H62" s="35">
        <f t="shared" si="18"/>
        <v>-181761.6</v>
      </c>
      <c r="I62" s="35">
        <f t="shared" si="18"/>
        <v>-33979.6</v>
      </c>
      <c r="J62" s="35">
        <f t="shared" si="18"/>
        <v>-68251.8</v>
      </c>
      <c r="K62" s="35">
        <f aca="true" t="shared" si="19" ref="K62:K91">SUM(B62:J62)</f>
        <v>-1606376.8900000001</v>
      </c>
    </row>
    <row r="63" spans="1:11" ht="18.75" customHeight="1">
      <c r="A63" s="12" t="s">
        <v>75</v>
      </c>
      <c r="B63" s="35">
        <f>-ROUND(B9*$D$3,2)</f>
        <v>-144069.4</v>
      </c>
      <c r="C63" s="35">
        <f aca="true" t="shared" si="20" ref="C63:J63">-ROUND(C9*$D$3,2)</f>
        <v>-205272.2</v>
      </c>
      <c r="D63" s="35">
        <f t="shared" si="20"/>
        <v>-185987.2</v>
      </c>
      <c r="E63" s="35">
        <f t="shared" si="20"/>
        <v>-139338.4</v>
      </c>
      <c r="F63" s="35">
        <f t="shared" si="20"/>
        <v>-151000.6</v>
      </c>
      <c r="G63" s="35">
        <f t="shared" si="20"/>
        <v>-205276</v>
      </c>
      <c r="H63" s="35">
        <f t="shared" si="20"/>
        <v>-181761.6</v>
      </c>
      <c r="I63" s="35">
        <f t="shared" si="20"/>
        <v>-33979.6</v>
      </c>
      <c r="J63" s="35">
        <f t="shared" si="20"/>
        <v>-68251.8</v>
      </c>
      <c r="K63" s="35">
        <f t="shared" si="19"/>
        <v>-1314936.8000000003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-505.4</v>
      </c>
      <c r="C65" s="35">
        <v>-174.8</v>
      </c>
      <c r="D65" s="35">
        <v>-155.8</v>
      </c>
      <c r="E65" s="35">
        <v>-558.6</v>
      </c>
      <c r="F65" s="35">
        <v>-418</v>
      </c>
      <c r="G65" s="35">
        <v>-292.6</v>
      </c>
      <c r="H65" s="19">
        <v>0</v>
      </c>
      <c r="I65" s="19">
        <v>0</v>
      </c>
      <c r="J65" s="19">
        <v>0</v>
      </c>
      <c r="K65" s="35">
        <f t="shared" si="19"/>
        <v>-2105.2</v>
      </c>
    </row>
    <row r="66" spans="1:11" ht="18.75" customHeight="1">
      <c r="A66" s="12" t="s">
        <v>104</v>
      </c>
      <c r="B66" s="35">
        <v>-4069.8</v>
      </c>
      <c r="C66" s="35">
        <v>-1197</v>
      </c>
      <c r="D66" s="35">
        <v>-1729</v>
      </c>
      <c r="E66" s="35">
        <v>-3503.6</v>
      </c>
      <c r="F66" s="35">
        <v>-1276.8</v>
      </c>
      <c r="G66" s="35">
        <v>-1409.8</v>
      </c>
      <c r="H66" s="19">
        <v>0</v>
      </c>
      <c r="I66" s="19">
        <v>0</v>
      </c>
      <c r="J66" s="19">
        <v>0</v>
      </c>
      <c r="K66" s="35">
        <f t="shared" si="19"/>
        <v>-13185.999999999998</v>
      </c>
    </row>
    <row r="67" spans="1:11" ht="18.75" customHeight="1">
      <c r="A67" s="12" t="s">
        <v>52</v>
      </c>
      <c r="B67" s="35">
        <v>-27656.33</v>
      </c>
      <c r="C67" s="35">
        <v>-2152.6</v>
      </c>
      <c r="D67" s="35">
        <v>-18066.25</v>
      </c>
      <c r="E67" s="35">
        <v>-97075.86</v>
      </c>
      <c r="F67" s="35">
        <v>-72460.04</v>
      </c>
      <c r="G67" s="35">
        <v>-58737.81</v>
      </c>
      <c r="H67" s="19">
        <v>0</v>
      </c>
      <c r="I67" s="19">
        <v>0</v>
      </c>
      <c r="J67" s="19">
        <v>0</v>
      </c>
      <c r="K67" s="35">
        <f t="shared" si="19"/>
        <v>-276148.89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-24691.3</v>
      </c>
      <c r="C69" s="65">
        <f>SUM(C70:C102)</f>
        <v>-33970.95</v>
      </c>
      <c r="D69" s="65">
        <f>SUM(D70:D102)</f>
        <v>-34680.4</v>
      </c>
      <c r="E69" s="65">
        <f aca="true" t="shared" si="21" ref="E69:J69">SUM(E70:E102)</f>
        <v>-22786.65</v>
      </c>
      <c r="F69" s="65">
        <f t="shared" si="21"/>
        <v>-32320.600000000002</v>
      </c>
      <c r="G69" s="65">
        <f t="shared" si="21"/>
        <v>-46452.71</v>
      </c>
      <c r="H69" s="65">
        <f t="shared" si="21"/>
        <v>-24184.11</v>
      </c>
      <c r="I69" s="65">
        <f t="shared" si="21"/>
        <v>-71369.6</v>
      </c>
      <c r="J69" s="65">
        <f t="shared" si="21"/>
        <v>-15166.529999999999</v>
      </c>
      <c r="K69" s="65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5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35">
        <v>-2000</v>
      </c>
      <c r="C84" s="35">
        <v>-1000</v>
      </c>
      <c r="D84" s="19">
        <v>0</v>
      </c>
      <c r="E84" s="35">
        <v>-1000</v>
      </c>
      <c r="F84" s="35">
        <v>-2000</v>
      </c>
      <c r="G84" s="35">
        <v>-2000</v>
      </c>
      <c r="H84" s="35">
        <v>-2000</v>
      </c>
      <c r="I84" s="35">
        <v>-1000</v>
      </c>
      <c r="J84" s="19">
        <v>0</v>
      </c>
      <c r="K84" s="3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65">
        <v>-7454.8</v>
      </c>
      <c r="C100" s="65">
        <v>-10793.66</v>
      </c>
      <c r="D100" s="65">
        <v>-12661.17</v>
      </c>
      <c r="E100" s="65">
        <v>-7123.65</v>
      </c>
      <c r="F100" s="65">
        <v>-9777.27</v>
      </c>
      <c r="G100" s="65">
        <v>-13740.81</v>
      </c>
      <c r="H100" s="65">
        <v>-7149.11</v>
      </c>
      <c r="I100" s="65">
        <v>-2611.53</v>
      </c>
      <c r="J100" s="65">
        <v>-4270.03</v>
      </c>
      <c r="K100" s="65">
        <f>SUM(B100:J100)</f>
        <v>-75582.03</v>
      </c>
      <c r="L100" s="53"/>
    </row>
    <row r="101" spans="1:12" ht="18.75" customHeight="1">
      <c r="A101" s="62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65">
        <v>-26.41</v>
      </c>
      <c r="I103" s="65">
        <v>75270.3</v>
      </c>
      <c r="J103" s="19">
        <v>0</v>
      </c>
      <c r="K103" s="65">
        <f>SUM(B103:J103)</f>
        <v>75243.89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1607062.07</v>
      </c>
      <c r="C106" s="24">
        <f t="shared" si="22"/>
        <v>2353471.2399999998</v>
      </c>
      <c r="D106" s="24">
        <f t="shared" si="22"/>
        <v>2842145.59</v>
      </c>
      <c r="E106" s="24">
        <f t="shared" si="22"/>
        <v>1479105.73</v>
      </c>
      <c r="F106" s="24">
        <f t="shared" si="22"/>
        <v>2067260.0300000003</v>
      </c>
      <c r="G106" s="24">
        <f t="shared" si="22"/>
        <v>2977497.3400000003</v>
      </c>
      <c r="H106" s="24">
        <f t="shared" si="22"/>
        <v>1534235.5599999998</v>
      </c>
      <c r="I106" s="24">
        <f>+I107+I108</f>
        <v>658369.18</v>
      </c>
      <c r="J106" s="24">
        <f>+J107+J108</f>
        <v>997402.2399999999</v>
      </c>
      <c r="K106" s="46">
        <f>SUM(B106:J106)</f>
        <v>16516548.98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1587793.29</v>
      </c>
      <c r="C107" s="24">
        <f t="shared" si="23"/>
        <v>2328112.5999999996</v>
      </c>
      <c r="D107" s="24">
        <f t="shared" si="23"/>
        <v>2816008.2199999997</v>
      </c>
      <c r="E107" s="24">
        <f t="shared" si="23"/>
        <v>1456153.6</v>
      </c>
      <c r="F107" s="24">
        <f t="shared" si="23"/>
        <v>2043579.9300000002</v>
      </c>
      <c r="G107" s="24">
        <f t="shared" si="23"/>
        <v>2946921.64</v>
      </c>
      <c r="H107" s="24">
        <f t="shared" si="23"/>
        <v>1513684.4899999998</v>
      </c>
      <c r="I107" s="24">
        <f t="shared" si="23"/>
        <v>658369.18</v>
      </c>
      <c r="J107" s="24">
        <f t="shared" si="23"/>
        <v>983038.6699999999</v>
      </c>
      <c r="K107" s="46">
        <f>SUM(B107:J107)</f>
        <v>16333661.62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6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16516548.99</v>
      </c>
      <c r="L114" s="52"/>
    </row>
    <row r="115" spans="1:11" ht="18.75" customHeight="1">
      <c r="A115" s="26" t="s">
        <v>70</v>
      </c>
      <c r="B115" s="27">
        <v>218775.1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218775.1</v>
      </c>
    </row>
    <row r="116" spans="1:11" ht="18.75" customHeight="1">
      <c r="A116" s="26" t="s">
        <v>71</v>
      </c>
      <c r="B116" s="27">
        <v>1388286.97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1388286.97</v>
      </c>
    </row>
    <row r="117" spans="1:11" ht="18.75" customHeight="1">
      <c r="A117" s="26" t="s">
        <v>72</v>
      </c>
      <c r="B117" s="38">
        <v>0</v>
      </c>
      <c r="C117" s="27">
        <f>+C106</f>
        <v>2353471.2399999998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2353471.2399999998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2842145.59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2842145.59</v>
      </c>
    </row>
    <row r="119" spans="1:11" ht="18.75" customHeight="1">
      <c r="A119" s="26" t="s">
        <v>117</v>
      </c>
      <c r="B119" s="38">
        <v>0</v>
      </c>
      <c r="C119" s="38">
        <v>0</v>
      </c>
      <c r="D119" s="38">
        <v>0</v>
      </c>
      <c r="E119" s="27">
        <v>1331195.16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1331195.16</v>
      </c>
    </row>
    <row r="120" spans="1:11" ht="18.75" customHeight="1">
      <c r="A120" s="26" t="s">
        <v>118</v>
      </c>
      <c r="B120" s="38">
        <v>0</v>
      </c>
      <c r="C120" s="38">
        <v>0</v>
      </c>
      <c r="D120" s="38">
        <v>0</v>
      </c>
      <c r="E120" s="27">
        <v>147910.57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147910.57</v>
      </c>
    </row>
    <row r="121" spans="1:11" ht="18.75" customHeight="1">
      <c r="A121" s="66" t="s">
        <v>119</v>
      </c>
      <c r="B121" s="38">
        <v>0</v>
      </c>
      <c r="C121" s="38">
        <v>0</v>
      </c>
      <c r="D121" s="38">
        <v>0</v>
      </c>
      <c r="E121" s="38">
        <v>0</v>
      </c>
      <c r="F121" s="27">
        <v>394705.06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394705.06</v>
      </c>
    </row>
    <row r="122" spans="1:11" ht="18.75" customHeight="1">
      <c r="A122" s="66" t="s">
        <v>120</v>
      </c>
      <c r="B122" s="38">
        <v>0</v>
      </c>
      <c r="C122" s="38">
        <v>0</v>
      </c>
      <c r="D122" s="38">
        <v>0</v>
      </c>
      <c r="E122" s="38">
        <v>0</v>
      </c>
      <c r="F122" s="27">
        <v>740532.33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740532.33</v>
      </c>
    </row>
    <row r="123" spans="1:11" ht="18.75" customHeight="1">
      <c r="A123" s="6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102942.26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102942.26</v>
      </c>
    </row>
    <row r="124" spans="1:11" ht="18.75" customHeight="1">
      <c r="A124" s="66" t="s">
        <v>122</v>
      </c>
      <c r="B124" s="68">
        <v>0</v>
      </c>
      <c r="C124" s="68">
        <v>0</v>
      </c>
      <c r="D124" s="68">
        <v>0</v>
      </c>
      <c r="E124" s="68">
        <v>0</v>
      </c>
      <c r="F124" s="69">
        <v>829080.38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829080.38</v>
      </c>
    </row>
    <row r="125" spans="1:11" ht="18.75" customHeight="1">
      <c r="A125" s="66" t="s">
        <v>123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884991.76</v>
      </c>
      <c r="H125" s="38">
        <v>0</v>
      </c>
      <c r="I125" s="38">
        <v>0</v>
      </c>
      <c r="J125" s="38">
        <v>0</v>
      </c>
      <c r="K125" s="39">
        <f t="shared" si="25"/>
        <v>884991.76</v>
      </c>
    </row>
    <row r="126" spans="1:11" ht="18.75" customHeight="1">
      <c r="A126" s="6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68778.82</v>
      </c>
      <c r="H126" s="38">
        <v>0</v>
      </c>
      <c r="I126" s="38">
        <v>0</v>
      </c>
      <c r="J126" s="38">
        <v>0</v>
      </c>
      <c r="K126" s="39">
        <f t="shared" si="25"/>
        <v>68778.82</v>
      </c>
    </row>
    <row r="127" spans="1:11" ht="18.75" customHeight="1">
      <c r="A127" s="6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435360.11</v>
      </c>
      <c r="H127" s="38">
        <v>0</v>
      </c>
      <c r="I127" s="38">
        <v>0</v>
      </c>
      <c r="J127" s="38">
        <v>0</v>
      </c>
      <c r="K127" s="39">
        <f t="shared" si="25"/>
        <v>435360.11</v>
      </c>
    </row>
    <row r="128" spans="1:11" ht="18.75" customHeight="1">
      <c r="A128" s="6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418141.53</v>
      </c>
      <c r="H128" s="38">
        <v>0</v>
      </c>
      <c r="I128" s="38">
        <v>0</v>
      </c>
      <c r="J128" s="38">
        <v>0</v>
      </c>
      <c r="K128" s="39">
        <f t="shared" si="25"/>
        <v>418141.53</v>
      </c>
    </row>
    <row r="129" spans="1:11" ht="18.75" customHeight="1">
      <c r="A129" s="6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1170225.12</v>
      </c>
      <c r="H129" s="38">
        <v>0</v>
      </c>
      <c r="I129" s="38">
        <v>0</v>
      </c>
      <c r="J129" s="38">
        <v>0</v>
      </c>
      <c r="K129" s="39">
        <f t="shared" si="25"/>
        <v>1170225.12</v>
      </c>
    </row>
    <row r="130" spans="1:11" ht="18.75" customHeight="1">
      <c r="A130" s="6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535743.51</v>
      </c>
      <c r="I130" s="38">
        <v>0</v>
      </c>
      <c r="J130" s="38">
        <v>0</v>
      </c>
      <c r="K130" s="39">
        <f t="shared" si="25"/>
        <v>535743.51</v>
      </c>
    </row>
    <row r="131" spans="1:11" ht="18.75" customHeight="1">
      <c r="A131" s="6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998492.0599999999</v>
      </c>
      <c r="I131" s="38">
        <v>0</v>
      </c>
      <c r="J131" s="38">
        <v>0</v>
      </c>
      <c r="K131" s="39">
        <f t="shared" si="25"/>
        <v>998492.0599999999</v>
      </c>
    </row>
    <row r="132" spans="1:11" ht="18.75" customHeight="1">
      <c r="A132" s="6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658369.18</v>
      </c>
      <c r="J132" s="38">
        <v>0</v>
      </c>
      <c r="K132" s="39">
        <f t="shared" si="25"/>
        <v>658369.18</v>
      </c>
    </row>
    <row r="133" spans="1:11" ht="18.75" customHeight="1">
      <c r="A133" s="67" t="s">
        <v>131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1">
        <v>997402.24</v>
      </c>
      <c r="K133" s="42">
        <f t="shared" si="25"/>
        <v>997402.24</v>
      </c>
    </row>
    <row r="134" spans="1:11" ht="18.75" customHeight="1">
      <c r="A134" s="74" t="s">
        <v>136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.75" customHeight="1">
      <c r="A135" s="74" t="s">
        <v>138</v>
      </c>
    </row>
    <row r="136" spans="1:5" ht="18.75" customHeight="1">
      <c r="A136" s="74" t="s">
        <v>139</v>
      </c>
      <c r="B136" s="74"/>
      <c r="C136" s="74"/>
      <c r="D136" s="74"/>
      <c r="E136" s="74"/>
    </row>
    <row r="137" ht="14.25">
      <c r="A137" s="74" t="s">
        <v>137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2017-09-14T12:45:21Z</dcterms:modified>
  <cp:category/>
  <cp:version/>
  <cp:contentType/>
  <cp:contentStatus/>
</cp:coreProperties>
</file>