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<sst xmlns="http://schemas.openxmlformats.org/spreadsheetml/2006/main" count="138" uniqueCount="138">
  <si>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</si>
  <si>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</si>
  <si>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</si>
  <si>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</si>
  <si>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</si>
  <si>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</si>
  <si>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</si>
  <si>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</si>
  <si>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</si>
  <si>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</si>
  <si>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</si>
  <si>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</si>
  <si>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</si>
  <si>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</si>
  <si>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</si>
  <si>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</si>
  <si>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</si>
  <si>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</si>
  <si>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</si>
  <si>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</si>
  <si>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</si>
  <si>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</si>
  <si>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</si>
  <si>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</si>
  <si>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</si>
  <si>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</si>
  <si>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</si>
  <si>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</si>
  <si>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</si>
  <si>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</si>
  <si>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</si>
  <si>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</si>
  <si>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</si>
  <si>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</si>
  <si>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</si>
  <si>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</si>
  <si>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</si>
  <si>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</si>
  <si>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</si>
  <si>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</si>
  <si>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</si>
  <si>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</si>
  <si>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</si>
  <si>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</si>
  <si>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</si>
  <si>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</si>
  <si>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</si>
  <si>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</si>
  <si>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</si>
  <si>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</si>
  <si>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</si>
  <si>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</si>
  <si>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</si>
  <si>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</si>
  <si>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</si>
  <si>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</si>
  <si>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</si>
  <si>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</si>
  <si>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</si>
  <si>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</si>
  <si>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</si>
  <si>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</si>
  <si>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</si>
  <si>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</si>
  <si>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</si>
  <si>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</si>
  <si>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</si>
  <si>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</si>
  <si>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</si>
  <si>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</si>
  <si>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</si>
  <si>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</si>
  <si>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</si>
  <si>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</si>
  <si>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</si>
  <si>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</si>
  <si>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</si>
  <si>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</si>
  <si>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</si>
  <si>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</si>
  <si>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</si>
  <si>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</si>
  <si>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</si>
  <si>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</si>
  <si>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</si>
  <si>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</si>
  <si>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</si>
  <si>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</si>
  <si>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</si>
  <si>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</si>
  <si>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</si>
  <si>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</si>
  <si>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</si>
  <si>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</si>
  <si>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</si>
  <si>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</si>
  <si>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</si>
  <si>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</si>
  <si>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</si>
  <si>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</si>
  <si>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</si>
  <si>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</si>
  <si>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</si>
  <si>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</si>
  <si>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</si>
  <si>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</si>
  <si>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</si>
  <si>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</si>
  <si>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</si>
  <si>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</si>
  <si>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</si>
  <si>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</si>
  <si>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</si>
  <si>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</si>
  <si>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</si>
  <si>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</si>
  <si>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</si>
  <si>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</si>
  <si>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</si>
  <si>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</si>
  <si>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</si>
  <si>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</si>
  <si>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</si>
  <si>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</si>
  <si>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</si>
  <si>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</si>
  <si>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</si>
  <si>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</si>
  <si>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</si>
  <si>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</si>
  <si>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</si>
  <si>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</si>
  <si>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</si>
  <si>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6.2.17. Descumprimento de Entrega Certidão Negativa de Tributos</t>
  </si>
  <si>
    <t>OPERAÇÃO 04/09/17 - VENCIMENTO 12/09/17</t>
  </si>
  <si>
    <t>6.2.31. Ajuste de Remuneração Previsto Contratualmente ¹</t>
  </si>
  <si>
    <t>Nota:</t>
  </si>
  <si>
    <t>¹ Ajuste de remuneração previsto contratualmente, período de 25/07/17 a 24/08/17, parcela 3/16.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</si>
</sst>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90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4" t="s">
        <v>89</v>
      </c>
      <c r="J5" s="84" t="s">
        <v>88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601571</v>
      </c>
      <c r="C7" s="9">
        <f t="shared" si="0"/>
        <v>779272</v>
      </c>
      <c r="D7" s="9">
        <f t="shared" si="0"/>
        <v>791596</v>
      </c>
      <c r="E7" s="9">
        <f t="shared" si="0"/>
        <v>542141</v>
      </c>
      <c r="F7" s="9">
        <f t="shared" si="0"/>
        <v>644338</v>
      </c>
      <c r="G7" s="9">
        <f t="shared" si="0"/>
        <v>1217370</v>
      </c>
      <c r="H7" s="9">
        <f t="shared" si="0"/>
        <v>556016</v>
      </c>
      <c r="I7" s="9">
        <f t="shared" si="0"/>
        <v>125498</v>
      </c>
      <c r="J7" s="9">
        <f t="shared" si="0"/>
        <v>329693</v>
      </c>
      <c r="K7" s="9">
        <f t="shared" si="0"/>
        <v>5587495</v>
      </c>
      <c r="L7" s="52"/>
    </row>
    <row r="8" spans="1:11" ht="17.25" customHeight="1">
      <c r="A8" s="10" t="s">
        <v>96</v>
      </c>
      <c r="B8" s="11">
        <f>B9+B12+B16</f>
        <v>281234</v>
      </c>
      <c r="C8" s="11">
        <f aca="true" t="shared" si="1" ref="C8:J8">C9+C12+C16</f>
        <v>374348</v>
      </c>
      <c r="D8" s="11">
        <f t="shared" si="1"/>
        <v>353119</v>
      </c>
      <c r="E8" s="11">
        <f t="shared" si="1"/>
        <v>260215</v>
      </c>
      <c r="F8" s="11">
        <f t="shared" si="1"/>
        <v>295866</v>
      </c>
      <c r="G8" s="11">
        <f t="shared" si="1"/>
        <v>565995</v>
      </c>
      <c r="H8" s="11">
        <f t="shared" si="1"/>
        <v>287028</v>
      </c>
      <c r="I8" s="11">
        <f t="shared" si="1"/>
        <v>54241</v>
      </c>
      <c r="J8" s="11">
        <f t="shared" si="1"/>
        <v>145122</v>
      </c>
      <c r="K8" s="11">
        <f>SUM(B8:J8)</f>
        <v>2617168</v>
      </c>
    </row>
    <row r="9" spans="1:11" ht="17.25" customHeight="1">
      <c r="A9" s="15" t="s">
        <v>16</v>
      </c>
      <c r="B9" s="13">
        <f>+B10+B11</f>
        <v>35788</v>
      </c>
      <c r="C9" s="13">
        <f aca="true" t="shared" si="2" ref="C9:J9">+C10+C11</f>
        <v>50877</v>
      </c>
      <c r="D9" s="13">
        <f t="shared" si="2"/>
        <v>43757</v>
      </c>
      <c r="E9" s="13">
        <f t="shared" si="2"/>
        <v>33877</v>
      </c>
      <c r="F9" s="13">
        <f t="shared" si="2"/>
        <v>32644</v>
      </c>
      <c r="G9" s="13">
        <f t="shared" si="2"/>
        <v>50850</v>
      </c>
      <c r="H9" s="13">
        <f t="shared" si="2"/>
        <v>44548</v>
      </c>
      <c r="I9" s="13">
        <f t="shared" si="2"/>
        <v>8279</v>
      </c>
      <c r="J9" s="13">
        <f t="shared" si="2"/>
        <v>16490</v>
      </c>
      <c r="K9" s="11">
        <f>SUM(B9:J9)</f>
        <v>317110</v>
      </c>
    </row>
    <row r="10" spans="1:11" ht="17.25" customHeight="1">
      <c r="A10" s="29" t="s">
        <v>17</v>
      </c>
      <c r="B10" s="13">
        <v>35788</v>
      </c>
      <c r="C10" s="13">
        <v>50877</v>
      </c>
      <c r="D10" s="13">
        <v>43757</v>
      </c>
      <c r="E10" s="13">
        <v>33877</v>
      </c>
      <c r="F10" s="13">
        <v>32644</v>
      </c>
      <c r="G10" s="13">
        <v>50850</v>
      </c>
      <c r="H10" s="13">
        <v>44548</v>
      </c>
      <c r="I10" s="13">
        <v>8279</v>
      </c>
      <c r="J10" s="13">
        <v>16490</v>
      </c>
      <c r="K10" s="11">
        <f>SUM(B10:J10)</f>
        <v>317110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230439</v>
      </c>
      <c r="C12" s="17">
        <f t="shared" si="3"/>
        <v>302334</v>
      </c>
      <c r="D12" s="17">
        <f t="shared" si="3"/>
        <v>290091</v>
      </c>
      <c r="E12" s="17">
        <f t="shared" si="3"/>
        <v>212932</v>
      </c>
      <c r="F12" s="17">
        <f t="shared" si="3"/>
        <v>244231</v>
      </c>
      <c r="G12" s="17">
        <f t="shared" si="3"/>
        <v>478684</v>
      </c>
      <c r="H12" s="17">
        <f t="shared" si="3"/>
        <v>227741</v>
      </c>
      <c r="I12" s="17">
        <f t="shared" si="3"/>
        <v>42556</v>
      </c>
      <c r="J12" s="17">
        <f t="shared" si="3"/>
        <v>120585</v>
      </c>
      <c r="K12" s="11">
        <f aca="true" t="shared" si="4" ref="K12:K27">SUM(B12:J12)</f>
        <v>2149593</v>
      </c>
    </row>
    <row r="13" spans="1:13" ht="17.25" customHeight="1">
      <c r="A13" s="14" t="s">
        <v>19</v>
      </c>
      <c r="B13" s="13">
        <v>105082</v>
      </c>
      <c r="C13" s="13">
        <v>147692</v>
      </c>
      <c r="D13" s="13">
        <v>146356</v>
      </c>
      <c r="E13" s="13">
        <v>103706</v>
      </c>
      <c r="F13" s="13">
        <v>118501</v>
      </c>
      <c r="G13" s="13">
        <v>218494</v>
      </c>
      <c r="H13" s="13">
        <v>100688</v>
      </c>
      <c r="I13" s="13">
        <v>22904</v>
      </c>
      <c r="J13" s="13">
        <v>60027</v>
      </c>
      <c r="K13" s="11">
        <f t="shared" si="4"/>
        <v>1023450</v>
      </c>
      <c r="L13" s="52"/>
      <c r="M13" s="53"/>
    </row>
    <row r="14" spans="1:12" ht="17.25" customHeight="1">
      <c r="A14" s="14" t="s">
        <v>20</v>
      </c>
      <c r="B14" s="13">
        <v>115345</v>
      </c>
      <c r="C14" s="13">
        <v>139279</v>
      </c>
      <c r="D14" s="13">
        <v>133159</v>
      </c>
      <c r="E14" s="13">
        <v>99526</v>
      </c>
      <c r="F14" s="13">
        <v>117052</v>
      </c>
      <c r="G14" s="13">
        <v>244250</v>
      </c>
      <c r="H14" s="13">
        <v>110364</v>
      </c>
      <c r="I14" s="13">
        <v>17140</v>
      </c>
      <c r="J14" s="13">
        <v>57001</v>
      </c>
      <c r="K14" s="11">
        <f t="shared" si="4"/>
        <v>1033116</v>
      </c>
      <c r="L14" s="52"/>
    </row>
    <row r="15" spans="1:11" ht="17.25" customHeight="1">
      <c r="A15" s="14" t="s">
        <v>21</v>
      </c>
      <c r="B15" s="13">
        <v>10012</v>
      </c>
      <c r="C15" s="13">
        <v>15363</v>
      </c>
      <c r="D15" s="13">
        <v>10576</v>
      </c>
      <c r="E15" s="13">
        <v>9700</v>
      </c>
      <c r="F15" s="13">
        <v>8678</v>
      </c>
      <c r="G15" s="13">
        <v>15940</v>
      </c>
      <c r="H15" s="13">
        <v>16689</v>
      </c>
      <c r="I15" s="13">
        <v>2512</v>
      </c>
      <c r="J15" s="13">
        <v>3557</v>
      </c>
      <c r="K15" s="11">
        <f t="shared" si="4"/>
        <v>93027</v>
      </c>
    </row>
    <row r="16" spans="1:11" ht="17.25" customHeight="1">
      <c r="A16" s="15" t="s">
        <v>92</v>
      </c>
      <c r="B16" s="13">
        <f>B17+B18+B19</f>
        <v>15007</v>
      </c>
      <c r="C16" s="13">
        <f aca="true" t="shared" si="5" ref="C16:J16">C17+C18+C19</f>
        <v>21137</v>
      </c>
      <c r="D16" s="13">
        <f t="shared" si="5"/>
        <v>19271</v>
      </c>
      <c r="E16" s="13">
        <f t="shared" si="5"/>
        <v>13406</v>
      </c>
      <c r="F16" s="13">
        <f t="shared" si="5"/>
        <v>18991</v>
      </c>
      <c r="G16" s="13">
        <f t="shared" si="5"/>
        <v>36461</v>
      </c>
      <c r="H16" s="13">
        <f t="shared" si="5"/>
        <v>14739</v>
      </c>
      <c r="I16" s="13">
        <f t="shared" si="5"/>
        <v>3406</v>
      </c>
      <c r="J16" s="13">
        <f t="shared" si="5"/>
        <v>8047</v>
      </c>
      <c r="K16" s="11">
        <f t="shared" si="4"/>
        <v>150465</v>
      </c>
    </row>
    <row r="17" spans="1:11" ht="17.25" customHeight="1">
      <c r="A17" s="14" t="s">
        <v>93</v>
      </c>
      <c r="B17" s="13">
        <v>14859</v>
      </c>
      <c r="C17" s="13">
        <v>20958</v>
      </c>
      <c r="D17" s="13">
        <v>19168</v>
      </c>
      <c r="E17" s="13">
        <v>13264</v>
      </c>
      <c r="F17" s="13">
        <v>18843</v>
      </c>
      <c r="G17" s="13">
        <v>36127</v>
      </c>
      <c r="H17" s="13">
        <v>14586</v>
      </c>
      <c r="I17" s="13">
        <v>3387</v>
      </c>
      <c r="J17" s="13">
        <v>7997</v>
      </c>
      <c r="K17" s="11">
        <f t="shared" si="4"/>
        <v>149189</v>
      </c>
    </row>
    <row r="18" spans="1:11" ht="17.25" customHeight="1">
      <c r="A18" s="14" t="s">
        <v>94</v>
      </c>
      <c r="B18" s="13">
        <v>143</v>
      </c>
      <c r="C18" s="13">
        <v>144</v>
      </c>
      <c r="D18" s="13">
        <v>89</v>
      </c>
      <c r="E18" s="13">
        <v>129</v>
      </c>
      <c r="F18" s="13">
        <v>142</v>
      </c>
      <c r="G18" s="13">
        <v>308</v>
      </c>
      <c r="H18" s="13">
        <v>137</v>
      </c>
      <c r="I18" s="13">
        <v>18</v>
      </c>
      <c r="J18" s="13">
        <v>45</v>
      </c>
      <c r="K18" s="11">
        <f t="shared" si="4"/>
        <v>1155</v>
      </c>
    </row>
    <row r="19" spans="1:11" ht="17.25" customHeight="1">
      <c r="A19" s="14" t="s">
        <v>95</v>
      </c>
      <c r="B19" s="13">
        <v>5</v>
      </c>
      <c r="C19" s="13">
        <v>35</v>
      </c>
      <c r="D19" s="13">
        <v>14</v>
      </c>
      <c r="E19" s="13">
        <v>13</v>
      </c>
      <c r="F19" s="13">
        <v>6</v>
      </c>
      <c r="G19" s="13">
        <v>26</v>
      </c>
      <c r="H19" s="13">
        <v>16</v>
      </c>
      <c r="I19" s="13">
        <v>1</v>
      </c>
      <c r="J19" s="13">
        <v>5</v>
      </c>
      <c r="K19" s="11">
        <f t="shared" si="4"/>
        <v>121</v>
      </c>
    </row>
    <row r="20" spans="1:11" ht="17.25" customHeight="1">
      <c r="A20" s="16" t="s">
        <v>22</v>
      </c>
      <c r="B20" s="11">
        <f>+B21+B22+B23</f>
        <v>163123</v>
      </c>
      <c r="C20" s="11">
        <f aca="true" t="shared" si="6" ref="C20:J20">+C21+C22+C23</f>
        <v>187240</v>
      </c>
      <c r="D20" s="11">
        <f t="shared" si="6"/>
        <v>209096</v>
      </c>
      <c r="E20" s="11">
        <f t="shared" si="6"/>
        <v>134005</v>
      </c>
      <c r="F20" s="11">
        <f t="shared" si="6"/>
        <v>189220</v>
      </c>
      <c r="G20" s="11">
        <f t="shared" si="6"/>
        <v>396603</v>
      </c>
      <c r="H20" s="11">
        <f t="shared" si="6"/>
        <v>137602</v>
      </c>
      <c r="I20" s="11">
        <f t="shared" si="6"/>
        <v>32782</v>
      </c>
      <c r="J20" s="11">
        <f t="shared" si="6"/>
        <v>80681</v>
      </c>
      <c r="K20" s="11">
        <f t="shared" si="4"/>
        <v>1530352</v>
      </c>
    </row>
    <row r="21" spans="1:12" ht="17.25" customHeight="1">
      <c r="A21" s="12" t="s">
        <v>23</v>
      </c>
      <c r="B21" s="13">
        <v>82456</v>
      </c>
      <c r="C21" s="13">
        <v>104249</v>
      </c>
      <c r="D21" s="13">
        <v>118530</v>
      </c>
      <c r="E21" s="13">
        <v>73592</v>
      </c>
      <c r="F21" s="13">
        <v>102990</v>
      </c>
      <c r="G21" s="13">
        <v>199630</v>
      </c>
      <c r="H21" s="13">
        <v>73051</v>
      </c>
      <c r="I21" s="13">
        <v>19775</v>
      </c>
      <c r="J21" s="13">
        <v>44131</v>
      </c>
      <c r="K21" s="11">
        <f t="shared" si="4"/>
        <v>818404</v>
      </c>
      <c r="L21" s="52"/>
    </row>
    <row r="22" spans="1:12" ht="17.25" customHeight="1">
      <c r="A22" s="12" t="s">
        <v>24</v>
      </c>
      <c r="B22" s="13">
        <v>76367</v>
      </c>
      <c r="C22" s="13">
        <v>77707</v>
      </c>
      <c r="D22" s="13">
        <v>86211</v>
      </c>
      <c r="E22" s="13">
        <v>57144</v>
      </c>
      <c r="F22" s="13">
        <v>82638</v>
      </c>
      <c r="G22" s="13">
        <v>189711</v>
      </c>
      <c r="H22" s="13">
        <v>59323</v>
      </c>
      <c r="I22" s="13">
        <v>12121</v>
      </c>
      <c r="J22" s="13">
        <v>35012</v>
      </c>
      <c r="K22" s="11">
        <f t="shared" si="4"/>
        <v>676234</v>
      </c>
      <c r="L22" s="52"/>
    </row>
    <row r="23" spans="1:11" ht="17.25" customHeight="1">
      <c r="A23" s="12" t="s">
        <v>25</v>
      </c>
      <c r="B23" s="13">
        <v>4300</v>
      </c>
      <c r="C23" s="13">
        <v>5284</v>
      </c>
      <c r="D23" s="13">
        <v>4355</v>
      </c>
      <c r="E23" s="13">
        <v>3269</v>
      </c>
      <c r="F23" s="13">
        <v>3592</v>
      </c>
      <c r="G23" s="13">
        <v>7262</v>
      </c>
      <c r="H23" s="13">
        <v>5228</v>
      </c>
      <c r="I23" s="13">
        <v>886</v>
      </c>
      <c r="J23" s="13">
        <v>1538</v>
      </c>
      <c r="K23" s="11">
        <f t="shared" si="4"/>
        <v>35714</v>
      </c>
    </row>
    <row r="24" spans="1:11" ht="17.25" customHeight="1">
      <c r="A24" s="16" t="s">
        <v>26</v>
      </c>
      <c r="B24" s="13">
        <f>+B25+B26</f>
        <v>157214</v>
      </c>
      <c r="C24" s="13">
        <f aca="true" t="shared" si="7" ref="C24:J24">+C25+C26</f>
        <v>217684</v>
      </c>
      <c r="D24" s="13">
        <f t="shared" si="7"/>
        <v>229381</v>
      </c>
      <c r="E24" s="13">
        <f t="shared" si="7"/>
        <v>147921</v>
      </c>
      <c r="F24" s="13">
        <f t="shared" si="7"/>
        <v>159252</v>
      </c>
      <c r="G24" s="13">
        <f t="shared" si="7"/>
        <v>254772</v>
      </c>
      <c r="H24" s="13">
        <f t="shared" si="7"/>
        <v>125201</v>
      </c>
      <c r="I24" s="13">
        <f t="shared" si="7"/>
        <v>38475</v>
      </c>
      <c r="J24" s="13">
        <f t="shared" si="7"/>
        <v>103890</v>
      </c>
      <c r="K24" s="11">
        <f t="shared" si="4"/>
        <v>1433790</v>
      </c>
    </row>
    <row r="25" spans="1:12" ht="17.25" customHeight="1">
      <c r="A25" s="12" t="s">
        <v>114</v>
      </c>
      <c r="B25" s="13">
        <v>67705</v>
      </c>
      <c r="C25" s="13">
        <v>104320</v>
      </c>
      <c r="D25" s="13">
        <v>116792</v>
      </c>
      <c r="E25" s="13">
        <v>74854</v>
      </c>
      <c r="F25" s="13">
        <v>75829</v>
      </c>
      <c r="G25" s="13">
        <v>116403</v>
      </c>
      <c r="H25" s="13">
        <v>58750</v>
      </c>
      <c r="I25" s="13">
        <v>21742</v>
      </c>
      <c r="J25" s="13">
        <v>49560</v>
      </c>
      <c r="K25" s="11">
        <f t="shared" si="4"/>
        <v>685955</v>
      </c>
      <c r="L25" s="52"/>
    </row>
    <row r="26" spans="1:12" ht="17.25" customHeight="1">
      <c r="A26" s="12" t="s">
        <v>115</v>
      </c>
      <c r="B26" s="13">
        <v>89509</v>
      </c>
      <c r="C26" s="13">
        <v>113364</v>
      </c>
      <c r="D26" s="13">
        <v>112589</v>
      </c>
      <c r="E26" s="13">
        <v>73067</v>
      </c>
      <c r="F26" s="13">
        <v>83423</v>
      </c>
      <c r="G26" s="13">
        <v>138369</v>
      </c>
      <c r="H26" s="13">
        <v>66451</v>
      </c>
      <c r="I26" s="13">
        <v>16733</v>
      </c>
      <c r="J26" s="13">
        <v>54330</v>
      </c>
      <c r="K26" s="11">
        <f t="shared" si="4"/>
        <v>747835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6185</v>
      </c>
      <c r="I27" s="11">
        <v>0</v>
      </c>
      <c r="J27" s="11">
        <v>0</v>
      </c>
      <c r="K27" s="11">
        <f t="shared" si="4"/>
        <v>6185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102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15225.47</v>
      </c>
      <c r="I35" s="19">
        <v>0</v>
      </c>
      <c r="J35" s="19">
        <v>0</v>
      </c>
      <c r="K35" s="23">
        <f>SUM(B35:J35)</f>
        <v>15225.47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101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1741026.14</v>
      </c>
      <c r="C47" s="22">
        <f aca="true" t="shared" si="12" ref="C47:H47">+C48+C57</f>
        <v>2520903.9600000004</v>
      </c>
      <c r="D47" s="22">
        <f t="shared" si="12"/>
        <v>2880289.7399999998</v>
      </c>
      <c r="E47" s="22">
        <f t="shared" si="12"/>
        <v>1684925.88</v>
      </c>
      <c r="F47" s="22">
        <f t="shared" si="12"/>
        <v>1979694.9100000001</v>
      </c>
      <c r="G47" s="22">
        <f t="shared" si="12"/>
        <v>3148020.92</v>
      </c>
      <c r="H47" s="22">
        <f t="shared" si="12"/>
        <v>1668229.2500000002</v>
      </c>
      <c r="I47" s="22">
        <f>+I48+I57</f>
        <v>653630.22</v>
      </c>
      <c r="J47" s="22">
        <f>+J48+J57</f>
        <v>1033947.27</v>
      </c>
      <c r="K47" s="22">
        <f>SUM(B47:J47)</f>
        <v>17310668.29</v>
      </c>
    </row>
    <row r="48" spans="1:11" ht="17.25" customHeight="1">
      <c r="A48" s="16" t="s">
        <v>107</v>
      </c>
      <c r="B48" s="23">
        <f>SUM(B49:B56)</f>
        <v>1721757.3599999999</v>
      </c>
      <c r="C48" s="23">
        <f aca="true" t="shared" si="13" ref="C48:J48">SUM(C49:C56)</f>
        <v>2495545.3200000003</v>
      </c>
      <c r="D48" s="23">
        <f t="shared" si="13"/>
        <v>2854152.3699999996</v>
      </c>
      <c r="E48" s="23">
        <f t="shared" si="13"/>
        <v>1661973.75</v>
      </c>
      <c r="F48" s="23">
        <f t="shared" si="13"/>
        <v>1956014.81</v>
      </c>
      <c r="G48" s="23">
        <f t="shared" si="13"/>
        <v>3117445.2199999997</v>
      </c>
      <c r="H48" s="23">
        <f t="shared" si="13"/>
        <v>1647678.1800000002</v>
      </c>
      <c r="I48" s="23">
        <f t="shared" si="13"/>
        <v>653630.22</v>
      </c>
      <c r="J48" s="23">
        <f t="shared" si="13"/>
        <v>1019583.7000000001</v>
      </c>
      <c r="K48" s="23">
        <f aca="true" t="shared" si="14" ref="K48:K57">SUM(B48:J48)</f>
        <v>17127780.93</v>
      </c>
    </row>
    <row r="49" spans="1:11" ht="17.25" customHeight="1">
      <c r="A49" s="34" t="s">
        <v>43</v>
      </c>
      <c r="B49" s="23">
        <f aca="true" t="shared" si="15" ref="B49:H49">ROUND(B30*B7,2)</f>
        <v>1720553.22</v>
      </c>
      <c r="C49" s="23">
        <f t="shared" si="15"/>
        <v>2488059.64</v>
      </c>
      <c r="D49" s="23">
        <f t="shared" si="15"/>
        <v>2851724.59</v>
      </c>
      <c r="E49" s="23">
        <f t="shared" si="15"/>
        <v>1661011.6</v>
      </c>
      <c r="F49" s="23">
        <f t="shared" si="15"/>
        <v>1953761.68</v>
      </c>
      <c r="G49" s="23">
        <f t="shared" si="15"/>
        <v>3114762.88</v>
      </c>
      <c r="H49" s="23">
        <f t="shared" si="15"/>
        <v>1631295.34</v>
      </c>
      <c r="I49" s="23">
        <f>ROUND(I30*I7,2)</f>
        <v>652564.5</v>
      </c>
      <c r="J49" s="23">
        <f>ROUND(J30*J7,2)</f>
        <v>1017366.66</v>
      </c>
      <c r="K49" s="23">
        <f t="shared" si="14"/>
        <v>17091100.11</v>
      </c>
    </row>
    <row r="50" spans="1:11" ht="17.25" customHeight="1">
      <c r="A50" s="34" t="s">
        <v>44</v>
      </c>
      <c r="B50" s="19">
        <v>0</v>
      </c>
      <c r="C50" s="23">
        <f>ROUND(C31*C7,2)</f>
        <v>5530.39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5530.39</v>
      </c>
    </row>
    <row r="51" spans="1:11" ht="17.25" customHeight="1">
      <c r="A51" s="66" t="s">
        <v>103</v>
      </c>
      <c r="B51" s="67">
        <f aca="true" t="shared" si="16" ref="B51:H51">ROUND(B32*B7,2)</f>
        <v>-2887.54</v>
      </c>
      <c r="C51" s="67">
        <f t="shared" si="16"/>
        <v>-3818.43</v>
      </c>
      <c r="D51" s="67">
        <f t="shared" si="16"/>
        <v>-3957.98</v>
      </c>
      <c r="E51" s="67">
        <f t="shared" si="16"/>
        <v>-2483.25</v>
      </c>
      <c r="F51" s="67">
        <f t="shared" si="16"/>
        <v>-3028.39</v>
      </c>
      <c r="G51" s="67">
        <f t="shared" si="16"/>
        <v>-4747.74</v>
      </c>
      <c r="H51" s="67">
        <f t="shared" si="16"/>
        <v>-2557.67</v>
      </c>
      <c r="I51" s="19">
        <v>0</v>
      </c>
      <c r="J51" s="19">
        <v>0</v>
      </c>
      <c r="K51" s="67">
        <f>SUM(B51:J51)</f>
        <v>-23481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15225.47</v>
      </c>
      <c r="I53" s="31">
        <f>+I35</f>
        <v>0</v>
      </c>
      <c r="J53" s="31">
        <f>+J35</f>
        <v>0</v>
      </c>
      <c r="K53" s="23">
        <f t="shared" si="14"/>
        <v>15225.47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19268.78</v>
      </c>
      <c r="C57" s="36">
        <v>25358.64</v>
      </c>
      <c r="D57" s="36">
        <v>26137.37</v>
      </c>
      <c r="E57" s="36">
        <v>22952.13</v>
      </c>
      <c r="F57" s="36">
        <v>23680.1</v>
      </c>
      <c r="G57" s="36">
        <v>30575.7</v>
      </c>
      <c r="H57" s="36">
        <v>20551.07</v>
      </c>
      <c r="I57" s="19">
        <v>0</v>
      </c>
      <c r="J57" s="36">
        <v>14363.57</v>
      </c>
      <c r="K57" s="36">
        <f t="shared" si="14"/>
        <v>182887.36000000002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-489314.2299999999</v>
      </c>
      <c r="C61" s="35">
        <f t="shared" si="17"/>
        <v>-233603.74</v>
      </c>
      <c r="D61" s="35">
        <f t="shared" si="17"/>
        <v>-320058.82</v>
      </c>
      <c r="E61" s="35">
        <f t="shared" si="17"/>
        <v>-596474.32</v>
      </c>
      <c r="F61" s="35">
        <f t="shared" si="17"/>
        <v>-601035.2599999999</v>
      </c>
      <c r="G61" s="35">
        <f t="shared" si="17"/>
        <v>-601859.2999999999</v>
      </c>
      <c r="H61" s="35">
        <f t="shared" si="17"/>
        <v>-193466.51</v>
      </c>
      <c r="I61" s="35">
        <f t="shared" si="17"/>
        <v>-102829.8</v>
      </c>
      <c r="J61" s="35">
        <f t="shared" si="17"/>
        <v>-77828.53</v>
      </c>
      <c r="K61" s="35">
        <f>SUM(B61:J61)</f>
        <v>-3216470.5099999993</v>
      </c>
    </row>
    <row r="62" spans="1:11" ht="18.75" customHeight="1">
      <c r="A62" s="16" t="s">
        <v>74</v>
      </c>
      <c r="B62" s="35">
        <f aca="true" t="shared" si="18" ref="B62:J62">B63+B64+B65+B66+B67+B68</f>
        <v>-464622.92999999993</v>
      </c>
      <c r="C62" s="35">
        <f t="shared" si="18"/>
        <v>-199632.79</v>
      </c>
      <c r="D62" s="35">
        <f t="shared" si="18"/>
        <v>-285378.42</v>
      </c>
      <c r="E62" s="35">
        <f t="shared" si="18"/>
        <v>-573687.6699999999</v>
      </c>
      <c r="F62" s="35">
        <f t="shared" si="18"/>
        <v>-568714.6599999999</v>
      </c>
      <c r="G62" s="35">
        <f t="shared" si="18"/>
        <v>-555406.59</v>
      </c>
      <c r="H62" s="35">
        <f t="shared" si="18"/>
        <v>-169282.4</v>
      </c>
      <c r="I62" s="35">
        <f t="shared" si="18"/>
        <v>-31460.2</v>
      </c>
      <c r="J62" s="35">
        <f t="shared" si="18"/>
        <v>-62662</v>
      </c>
      <c r="K62" s="35">
        <f aca="true" t="shared" si="19" ref="K62:K91">SUM(B62:J62)</f>
        <v>-2910847.6599999997</v>
      </c>
    </row>
    <row r="63" spans="1:11" ht="18.75" customHeight="1">
      <c r="A63" s="12" t="s">
        <v>75</v>
      </c>
      <c r="B63" s="35">
        <f>-ROUND(B9*$D$3,2)</f>
        <v>-135994.4</v>
      </c>
      <c r="C63" s="35">
        <f aca="true" t="shared" si="20" ref="C63:J63">-ROUND(C9*$D$3,2)</f>
        <v>-193332.6</v>
      </c>
      <c r="D63" s="35">
        <f t="shared" si="20"/>
        <v>-166276.6</v>
      </c>
      <c r="E63" s="35">
        <f t="shared" si="20"/>
        <v>-128732.6</v>
      </c>
      <c r="F63" s="35">
        <f t="shared" si="20"/>
        <v>-124047.2</v>
      </c>
      <c r="G63" s="35">
        <f t="shared" si="20"/>
        <v>-193230</v>
      </c>
      <c r="H63" s="35">
        <f t="shared" si="20"/>
        <v>-169282.4</v>
      </c>
      <c r="I63" s="35">
        <f t="shared" si="20"/>
        <v>-31460.2</v>
      </c>
      <c r="J63" s="35">
        <f t="shared" si="20"/>
        <v>-62662</v>
      </c>
      <c r="K63" s="35">
        <f t="shared" si="19"/>
        <v>-1205017.9999999998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-3534</v>
      </c>
      <c r="C65" s="35">
        <v>-391.4</v>
      </c>
      <c r="D65" s="35">
        <v>-969</v>
      </c>
      <c r="E65" s="35">
        <v>-1611.2</v>
      </c>
      <c r="F65" s="35">
        <v>-1824</v>
      </c>
      <c r="G65" s="35">
        <v>-1371.8</v>
      </c>
      <c r="H65" s="19">
        <v>0</v>
      </c>
      <c r="I65" s="19">
        <v>0</v>
      </c>
      <c r="J65" s="19">
        <v>0</v>
      </c>
      <c r="K65" s="35">
        <f t="shared" si="19"/>
        <v>-9701.399999999998</v>
      </c>
    </row>
    <row r="66" spans="1:11" ht="18.75" customHeight="1">
      <c r="A66" s="12" t="s">
        <v>104</v>
      </c>
      <c r="B66" s="35">
        <v>-9085.8</v>
      </c>
      <c r="C66" s="35">
        <v>-1349</v>
      </c>
      <c r="D66" s="35">
        <v>-3697.4</v>
      </c>
      <c r="E66" s="35">
        <v>-6209.2</v>
      </c>
      <c r="F66" s="35">
        <v>-3670.8</v>
      </c>
      <c r="G66" s="35">
        <v>-3085.6</v>
      </c>
      <c r="H66" s="19">
        <v>0</v>
      </c>
      <c r="I66" s="19">
        <v>0</v>
      </c>
      <c r="J66" s="19">
        <v>0</v>
      </c>
      <c r="K66" s="35">
        <f t="shared" si="19"/>
        <v>-27097.799999999996</v>
      </c>
    </row>
    <row r="67" spans="1:11" ht="18.75" customHeight="1">
      <c r="A67" s="12" t="s">
        <v>52</v>
      </c>
      <c r="B67" s="35">
        <v>-316008.73</v>
      </c>
      <c r="C67" s="35">
        <v>-4559.79</v>
      </c>
      <c r="D67" s="35">
        <v>-114435.42</v>
      </c>
      <c r="E67" s="35">
        <v>-437134.67</v>
      </c>
      <c r="F67" s="35">
        <v>-439172.66</v>
      </c>
      <c r="G67" s="35">
        <v>-357719.19</v>
      </c>
      <c r="H67" s="19">
        <v>0</v>
      </c>
      <c r="I67" s="19">
        <v>0</v>
      </c>
      <c r="J67" s="19">
        <v>0</v>
      </c>
      <c r="K67" s="35">
        <f t="shared" si="19"/>
        <v>-1669030.4599999997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SUM(B70:B102)</f>
        <v>-24691.3</v>
      </c>
      <c r="C69" s="67">
        <f>SUM(C70:C102)</f>
        <v>-33970.95</v>
      </c>
      <c r="D69" s="67">
        <f>SUM(D70:D102)</f>
        <v>-34680.4</v>
      </c>
      <c r="E69" s="67">
        <f aca="true" t="shared" si="21" ref="E69:J69">SUM(E70:E102)</f>
        <v>-22786.65</v>
      </c>
      <c r="F69" s="67">
        <f t="shared" si="21"/>
        <v>-32320.600000000002</v>
      </c>
      <c r="G69" s="67">
        <f t="shared" si="21"/>
        <v>-46452.71</v>
      </c>
      <c r="H69" s="67">
        <f t="shared" si="21"/>
        <v>-24184.11</v>
      </c>
      <c r="I69" s="67">
        <f t="shared" si="21"/>
        <v>-71369.6</v>
      </c>
      <c r="J69" s="67">
        <f t="shared" si="21"/>
        <v>-15166.529999999999</v>
      </c>
      <c r="K69" s="67">
        <f t="shared" si="19"/>
        <v>-305622.85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-2472.57</v>
      </c>
      <c r="J72" s="19">
        <v>0</v>
      </c>
      <c r="K72" s="67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7">
        <v>-2000</v>
      </c>
      <c r="C84" s="67">
        <v>-1000</v>
      </c>
      <c r="D84" s="19">
        <v>0</v>
      </c>
      <c r="E84" s="67">
        <v>-1000</v>
      </c>
      <c r="F84" s="67">
        <v>-2000</v>
      </c>
      <c r="G84" s="67">
        <v>-2000</v>
      </c>
      <c r="H84" s="67">
        <v>-2000</v>
      </c>
      <c r="I84" s="67">
        <v>-1000</v>
      </c>
      <c r="J84" s="19">
        <v>0</v>
      </c>
      <c r="K84" s="67">
        <f t="shared" si="19"/>
        <v>-11000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 t="s">
        <v>135</v>
      </c>
      <c r="B100" s="67">
        <v>-7454.8</v>
      </c>
      <c r="C100" s="67">
        <v>-10793.66</v>
      </c>
      <c r="D100" s="67">
        <v>-12661.17</v>
      </c>
      <c r="E100" s="67">
        <v>-7123.65</v>
      </c>
      <c r="F100" s="67">
        <v>-9777.27</v>
      </c>
      <c r="G100" s="67">
        <v>-13740.81</v>
      </c>
      <c r="H100" s="67">
        <v>-7149.11</v>
      </c>
      <c r="I100" s="67">
        <v>-2611.53</v>
      </c>
      <c r="J100" s="67">
        <v>-4270.03</v>
      </c>
      <c r="K100" s="67">
        <f>SUM(B100:J100)</f>
        <v>-75582.03</v>
      </c>
      <c r="L100" s="55"/>
    </row>
    <row r="101" spans="1:12" ht="18.75" customHeight="1">
      <c r="A101" s="64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5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5"/>
    </row>
    <row r="104" spans="1:12" ht="18.75" customHeight="1">
      <c r="A104" s="16" t="s">
        <v>100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6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4"/>
    </row>
    <row r="106" spans="1:12" ht="18.75" customHeight="1">
      <c r="A106" s="16" t="s">
        <v>82</v>
      </c>
      <c r="B106" s="24">
        <f aca="true" t="shared" si="22" ref="B106:H106">+B107+B108</f>
        <v>1251711.91</v>
      </c>
      <c r="C106" s="24">
        <f t="shared" si="22"/>
        <v>2287300.22</v>
      </c>
      <c r="D106" s="24">
        <f t="shared" si="22"/>
        <v>2560230.92</v>
      </c>
      <c r="E106" s="24">
        <f t="shared" si="22"/>
        <v>1088451.56</v>
      </c>
      <c r="F106" s="24">
        <f t="shared" si="22"/>
        <v>1378659.6500000001</v>
      </c>
      <c r="G106" s="24">
        <f t="shared" si="22"/>
        <v>2546161.62</v>
      </c>
      <c r="H106" s="24">
        <f t="shared" si="22"/>
        <v>1474762.7400000002</v>
      </c>
      <c r="I106" s="24">
        <f>+I107+I108</f>
        <v>550800.42</v>
      </c>
      <c r="J106" s="24">
        <f>+J107+J108</f>
        <v>956118.74</v>
      </c>
      <c r="K106" s="48">
        <f>SUM(B106:J106)</f>
        <v>14094197.78</v>
      </c>
      <c r="L106" s="54"/>
    </row>
    <row r="107" spans="1:12" ht="18" customHeight="1">
      <c r="A107" s="16" t="s">
        <v>81</v>
      </c>
      <c r="B107" s="24">
        <f aca="true" t="shared" si="23" ref="B107:J107">+B48+B62+B69+B103</f>
        <v>1232443.13</v>
      </c>
      <c r="C107" s="24">
        <f t="shared" si="23"/>
        <v>2261941.58</v>
      </c>
      <c r="D107" s="24">
        <f t="shared" si="23"/>
        <v>2534093.55</v>
      </c>
      <c r="E107" s="24">
        <f t="shared" si="23"/>
        <v>1065499.4300000002</v>
      </c>
      <c r="F107" s="24">
        <f t="shared" si="23"/>
        <v>1354979.55</v>
      </c>
      <c r="G107" s="24">
        <f t="shared" si="23"/>
        <v>2515585.92</v>
      </c>
      <c r="H107" s="24">
        <f t="shared" si="23"/>
        <v>1454211.6700000002</v>
      </c>
      <c r="I107" s="24">
        <f t="shared" si="23"/>
        <v>550800.42</v>
      </c>
      <c r="J107" s="24">
        <f t="shared" si="23"/>
        <v>941755.17</v>
      </c>
      <c r="K107" s="48">
        <f>SUM(B107:J107)</f>
        <v>13911310.42</v>
      </c>
      <c r="L107" s="54"/>
    </row>
    <row r="108" spans="1:11" ht="18.75" customHeight="1">
      <c r="A108" s="16" t="s">
        <v>98</v>
      </c>
      <c r="B108" s="24">
        <f aca="true" t="shared" si="24" ref="B108:J108">IF(+B57+B104+B109&lt;0,0,(B57+B104+B109))</f>
        <v>19268.78</v>
      </c>
      <c r="C108" s="24">
        <f t="shared" si="24"/>
        <v>25358.64</v>
      </c>
      <c r="D108" s="24">
        <f t="shared" si="24"/>
        <v>26137.37</v>
      </c>
      <c r="E108" s="24">
        <f t="shared" si="24"/>
        <v>22952.13</v>
      </c>
      <c r="F108" s="24">
        <f t="shared" si="24"/>
        <v>23680.1</v>
      </c>
      <c r="G108" s="24">
        <f t="shared" si="24"/>
        <v>30575.7</v>
      </c>
      <c r="H108" s="24">
        <f t="shared" si="24"/>
        <v>20551.07</v>
      </c>
      <c r="I108" s="19">
        <f t="shared" si="24"/>
        <v>0</v>
      </c>
      <c r="J108" s="24">
        <f t="shared" si="24"/>
        <v>14363.57</v>
      </c>
      <c r="K108" s="48">
        <f>SUM(B108:J108)</f>
        <v>182887.36000000002</v>
      </c>
    </row>
    <row r="109" spans="1:13" ht="18.75" customHeight="1">
      <c r="A109" s="16" t="s">
        <v>83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7"/>
    </row>
    <row r="110" spans="1:11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8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1">
        <f>SUM(K115:K133)</f>
        <v>14094197.810000002</v>
      </c>
      <c r="L114" s="54"/>
    </row>
    <row r="115" spans="1:11" ht="18.75" customHeight="1">
      <c r="A115" s="26" t="s">
        <v>70</v>
      </c>
      <c r="B115" s="27">
        <v>167207.59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>SUM(B115:J115)</f>
        <v>167207.59</v>
      </c>
    </row>
    <row r="116" spans="1:11" ht="18.75" customHeight="1">
      <c r="A116" s="26" t="s">
        <v>71</v>
      </c>
      <c r="B116" s="27">
        <v>1084504.32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aca="true" t="shared" si="25" ref="K116:K133">SUM(B116:J116)</f>
        <v>1084504.32</v>
      </c>
    </row>
    <row r="117" spans="1:11" ht="18.75" customHeight="1">
      <c r="A117" s="26" t="s">
        <v>72</v>
      </c>
      <c r="B117" s="40">
        <v>0</v>
      </c>
      <c r="C117" s="27">
        <f>+C106</f>
        <v>2287300.22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2287300.22</v>
      </c>
    </row>
    <row r="118" spans="1:11" ht="18.75" customHeight="1">
      <c r="A118" s="26" t="s">
        <v>73</v>
      </c>
      <c r="B118" s="40">
        <v>0</v>
      </c>
      <c r="C118" s="40">
        <v>0</v>
      </c>
      <c r="D118" s="27">
        <f>+D106</f>
        <v>2560230.92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2560230.92</v>
      </c>
    </row>
    <row r="119" spans="1:11" ht="18.75" customHeight="1">
      <c r="A119" s="26" t="s">
        <v>117</v>
      </c>
      <c r="B119" s="40">
        <v>0</v>
      </c>
      <c r="C119" s="40">
        <v>0</v>
      </c>
      <c r="D119" s="40">
        <v>0</v>
      </c>
      <c r="E119" s="27">
        <v>979606.41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979606.41</v>
      </c>
    </row>
    <row r="120" spans="1:11" ht="18.75" customHeight="1">
      <c r="A120" s="26" t="s">
        <v>118</v>
      </c>
      <c r="B120" s="40">
        <v>0</v>
      </c>
      <c r="C120" s="40">
        <v>0</v>
      </c>
      <c r="D120" s="40">
        <v>0</v>
      </c>
      <c r="E120" s="27">
        <v>108845.15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108845.15</v>
      </c>
    </row>
    <row r="121" spans="1:11" ht="18.75" customHeight="1">
      <c r="A121" s="68" t="s">
        <v>119</v>
      </c>
      <c r="B121" s="40">
        <v>0</v>
      </c>
      <c r="C121" s="40">
        <v>0</v>
      </c>
      <c r="D121" s="40">
        <v>0</v>
      </c>
      <c r="E121" s="40">
        <v>0</v>
      </c>
      <c r="F121" s="27">
        <v>315886.65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315886.65</v>
      </c>
    </row>
    <row r="122" spans="1:11" ht="18.75" customHeight="1">
      <c r="A122" s="68" t="s">
        <v>120</v>
      </c>
      <c r="B122" s="40">
        <v>0</v>
      </c>
      <c r="C122" s="40">
        <v>0</v>
      </c>
      <c r="D122" s="40">
        <v>0</v>
      </c>
      <c r="E122" s="40">
        <v>0</v>
      </c>
      <c r="F122" s="27">
        <v>585747.73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5"/>
        <v>585747.73</v>
      </c>
    </row>
    <row r="123" spans="1:11" ht="18.75" customHeight="1">
      <c r="A123" s="68" t="s">
        <v>121</v>
      </c>
      <c r="B123" s="40">
        <v>0</v>
      </c>
      <c r="C123" s="40">
        <v>0</v>
      </c>
      <c r="D123" s="40">
        <v>0</v>
      </c>
      <c r="E123" s="40">
        <v>0</v>
      </c>
      <c r="F123" s="27">
        <v>57388.11</v>
      </c>
      <c r="G123" s="40">
        <v>0</v>
      </c>
      <c r="H123" s="40">
        <v>0</v>
      </c>
      <c r="I123" s="40">
        <v>0</v>
      </c>
      <c r="J123" s="40">
        <v>0</v>
      </c>
      <c r="K123" s="41">
        <f t="shared" si="25"/>
        <v>57388.11</v>
      </c>
    </row>
    <row r="124" spans="1:11" ht="18.75" customHeight="1">
      <c r="A124" s="68" t="s">
        <v>122</v>
      </c>
      <c r="B124" s="70">
        <v>0</v>
      </c>
      <c r="C124" s="70">
        <v>0</v>
      </c>
      <c r="D124" s="70">
        <v>0</v>
      </c>
      <c r="E124" s="70">
        <v>0</v>
      </c>
      <c r="F124" s="71">
        <v>419637.17</v>
      </c>
      <c r="G124" s="70">
        <v>0</v>
      </c>
      <c r="H124" s="70">
        <v>0</v>
      </c>
      <c r="I124" s="70">
        <v>0</v>
      </c>
      <c r="J124" s="70">
        <v>0</v>
      </c>
      <c r="K124" s="71">
        <f t="shared" si="25"/>
        <v>419637.17</v>
      </c>
    </row>
    <row r="125" spans="1:11" ht="18.75" customHeight="1">
      <c r="A125" s="68" t="s">
        <v>123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742067.52</v>
      </c>
      <c r="H125" s="40">
        <v>0</v>
      </c>
      <c r="I125" s="40">
        <v>0</v>
      </c>
      <c r="J125" s="40">
        <v>0</v>
      </c>
      <c r="K125" s="41">
        <f t="shared" si="25"/>
        <v>742067.52</v>
      </c>
    </row>
    <row r="126" spans="1:11" ht="18.75" customHeight="1">
      <c r="A126" s="68" t="s">
        <v>124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60149.05</v>
      </c>
      <c r="H126" s="40">
        <v>0</v>
      </c>
      <c r="I126" s="40">
        <v>0</v>
      </c>
      <c r="J126" s="40">
        <v>0</v>
      </c>
      <c r="K126" s="41">
        <f t="shared" si="25"/>
        <v>60149.05</v>
      </c>
    </row>
    <row r="127" spans="1:11" ht="18.75" customHeight="1">
      <c r="A127" s="68" t="s">
        <v>125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363990.45</v>
      </c>
      <c r="H127" s="40">
        <v>0</v>
      </c>
      <c r="I127" s="40">
        <v>0</v>
      </c>
      <c r="J127" s="40">
        <v>0</v>
      </c>
      <c r="K127" s="41">
        <f t="shared" si="25"/>
        <v>363990.45</v>
      </c>
    </row>
    <row r="128" spans="1:11" ht="18.75" customHeight="1">
      <c r="A128" s="68" t="s">
        <v>126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375730.15</v>
      </c>
      <c r="H128" s="40">
        <v>0</v>
      </c>
      <c r="I128" s="40">
        <v>0</v>
      </c>
      <c r="J128" s="40">
        <v>0</v>
      </c>
      <c r="K128" s="41">
        <f t="shared" si="25"/>
        <v>375730.15</v>
      </c>
    </row>
    <row r="129" spans="1:11" ht="18.75" customHeight="1">
      <c r="A129" s="68" t="s">
        <v>127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27">
        <v>1004224.46</v>
      </c>
      <c r="H129" s="40">
        <v>0</v>
      </c>
      <c r="I129" s="40">
        <v>0</v>
      </c>
      <c r="J129" s="40">
        <v>0</v>
      </c>
      <c r="K129" s="41">
        <f t="shared" si="25"/>
        <v>1004224.46</v>
      </c>
    </row>
    <row r="130" spans="1:11" ht="18.75" customHeight="1">
      <c r="A130" s="68" t="s">
        <v>128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528668.98</v>
      </c>
      <c r="I130" s="40">
        <v>0</v>
      </c>
      <c r="J130" s="40">
        <v>0</v>
      </c>
      <c r="K130" s="41">
        <f t="shared" si="25"/>
        <v>528668.98</v>
      </c>
    </row>
    <row r="131" spans="1:11" ht="18.75" customHeight="1">
      <c r="A131" s="68" t="s">
        <v>129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27">
        <v>946093.77</v>
      </c>
      <c r="I131" s="40">
        <v>0</v>
      </c>
      <c r="J131" s="40">
        <v>0</v>
      </c>
      <c r="K131" s="41">
        <f t="shared" si="25"/>
        <v>946093.77</v>
      </c>
    </row>
    <row r="132" spans="1:11" ht="18.75" customHeight="1">
      <c r="A132" s="68" t="s">
        <v>130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27">
        <v>550800.42</v>
      </c>
      <c r="J132" s="40">
        <v>0</v>
      </c>
      <c r="K132" s="41">
        <f t="shared" si="25"/>
        <v>550800.42</v>
      </c>
    </row>
    <row r="133" spans="1:11" ht="18.75" customHeight="1">
      <c r="A133" s="69" t="s">
        <v>131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3">
        <v>956118.74</v>
      </c>
      <c r="K133" s="44">
        <f t="shared" si="25"/>
        <v>956118.74</v>
      </c>
    </row>
    <row r="134" spans="1:11" ht="18.75" customHeight="1">
      <c r="A134" s="76" t="s">
        <v>136</v>
      </c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f>J106-J133</f>
        <v>0</v>
      </c>
      <c r="K134" s="51"/>
    </row>
    <row r="135" ht="18.75" customHeight="1">
      <c r="A135" s="76" t="s">
        <v>137</v>
      </c>
    </row>
    <row r="136" ht="18.75" customHeight="1">
      <c r="A136" s="39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2017-09-12T12:30:47Z</dcterms:modified>
  <cp:category/>
  <cp:version/>
  <cp:contentType/>
  <cp:contentStatus/>
</cp:coreProperties>
</file>