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<sst xmlns="http://schemas.openxmlformats.org/spreadsheetml/2006/main" count="135" uniqueCount="135">
  <si>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</si>
  <si>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</si>
  <si>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</si>
  <si>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</si>
  <si>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</si>
  <si>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</si>
  <si>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</si>
  <si>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</si>
  <si>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</si>
  <si>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</si>
  <si>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</si>
  <si>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</si>
  <si>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</si>
  <si>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</si>
  <si>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</si>
  <si>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</si>
  <si>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</si>
  <si>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</si>
  <si>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</si>
  <si>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</si>
  <si>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</si>
  <si>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</si>
  <si>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</si>
  <si>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</si>
  <si>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</si>
  <si>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</si>
  <si>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</si>
  <si>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</si>
  <si>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</si>
  <si>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</si>
  <si>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</si>
  <si>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</si>
  <si>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</si>
  <si>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</si>
  <si>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</si>
  <si>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</si>
  <si>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</si>
  <si>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</si>
  <si>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</si>
  <si>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</si>
  <si>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</si>
  <si>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</si>
  <si>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</si>
  <si>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</si>
  <si>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</si>
  <si>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</si>
  <si>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</si>
  <si>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</si>
  <si>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</si>
  <si>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</si>
  <si>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</si>
  <si>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</si>
  <si>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</si>
  <si>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</si>
  <si>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</si>
  <si>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</si>
  <si>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</si>
  <si>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</si>
  <si>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</si>
  <si>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</si>
  <si>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</si>
  <si>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</si>
  <si>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</si>
  <si>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</si>
  <si>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</si>
  <si>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</si>
  <si>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</si>
  <si>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</si>
  <si>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</si>
  <si>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</si>
  <si>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</si>
  <si>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</si>
  <si>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</si>
  <si>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</si>
  <si>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</si>
  <si>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</si>
  <si>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</si>
  <si>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</si>
  <si>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</si>
  <si>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</si>
  <si>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</si>
  <si>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</si>
  <si>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</si>
  <si>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</si>
  <si>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</si>
  <si>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</si>
  <si>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</si>
  <si>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</si>
  <si>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</si>
  <si>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</si>
  <si>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</si>
  <si>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</si>
  <si>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</si>
  <si>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</si>
  <si>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</si>
  <si>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</si>
  <si>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</si>
  <si>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</si>
  <si>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</si>
  <si>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</si>
  <si>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</si>
  <si>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</si>
  <si>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</si>
  <si>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</si>
  <si>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</si>
  <si>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</si>
  <si>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</si>
  <si>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</si>
  <si>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</si>
  <si>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</si>
  <si>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</si>
  <si>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</si>
  <si>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</si>
  <si>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</si>
  <si>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</si>
  <si>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</si>
  <si>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</si>
  <si>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</si>
  <si>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</si>
  <si>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</si>
  <si>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</si>
  <si>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</si>
  <si>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</si>
  <si>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</si>
  <si>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</si>
  <si>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</si>
  <si>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</si>
  <si>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</si>
  <si>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</si>
  <si>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</si>
  <si>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</si>
  <si>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</si>
  <si>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</si>
  <si>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03/09/17 - VENCIMENTO 11/09/17</t>
  </si>
  <si>
    <t>6.2.17. Descumprimento de Entrega Certidão Negativa de Tributos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</si>
</sst>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170371</v>
      </c>
      <c r="C7" s="9">
        <f t="shared" si="0"/>
        <v>235568</v>
      </c>
      <c r="D7" s="9">
        <f t="shared" si="0"/>
        <v>255164</v>
      </c>
      <c r="E7" s="9">
        <f t="shared" si="0"/>
        <v>142632</v>
      </c>
      <c r="F7" s="9">
        <f t="shared" si="0"/>
        <v>225182</v>
      </c>
      <c r="G7" s="9">
        <f t="shared" si="0"/>
        <v>402585</v>
      </c>
      <c r="H7" s="9">
        <f t="shared" si="0"/>
        <v>146245</v>
      </c>
      <c r="I7" s="9">
        <f t="shared" si="0"/>
        <v>27418</v>
      </c>
      <c r="J7" s="9">
        <f t="shared" si="0"/>
        <v>110733</v>
      </c>
      <c r="K7" s="9">
        <f t="shared" si="0"/>
        <v>1715898</v>
      </c>
      <c r="L7" s="52"/>
    </row>
    <row r="8" spans="1:11" ht="17.25" customHeight="1">
      <c r="A8" s="10" t="s">
        <v>96</v>
      </c>
      <c r="B8" s="11">
        <f>B9+B12+B16</f>
        <v>77747</v>
      </c>
      <c r="C8" s="11">
        <f aca="true" t="shared" si="1" ref="C8:J8">C9+C12+C16</f>
        <v>113334</v>
      </c>
      <c r="D8" s="11">
        <f t="shared" si="1"/>
        <v>114250</v>
      </c>
      <c r="E8" s="11">
        <f t="shared" si="1"/>
        <v>68348</v>
      </c>
      <c r="F8" s="11">
        <f t="shared" si="1"/>
        <v>99944</v>
      </c>
      <c r="G8" s="11">
        <f t="shared" si="1"/>
        <v>183276</v>
      </c>
      <c r="H8" s="11">
        <f t="shared" si="1"/>
        <v>75109</v>
      </c>
      <c r="I8" s="11">
        <f t="shared" si="1"/>
        <v>11550</v>
      </c>
      <c r="J8" s="11">
        <f t="shared" si="1"/>
        <v>49767</v>
      </c>
      <c r="K8" s="11">
        <f>SUM(B8:J8)</f>
        <v>793325</v>
      </c>
    </row>
    <row r="9" spans="1:11" ht="17.25" customHeight="1">
      <c r="A9" s="15" t="s">
        <v>16</v>
      </c>
      <c r="B9" s="13">
        <f>+B10+B11</f>
        <v>14122</v>
      </c>
      <c r="C9" s="13">
        <f aca="true" t="shared" si="2" ref="C9:J9">+C10+C11</f>
        <v>22181</v>
      </c>
      <c r="D9" s="13">
        <f t="shared" si="2"/>
        <v>21758</v>
      </c>
      <c r="E9" s="13">
        <f t="shared" si="2"/>
        <v>12905</v>
      </c>
      <c r="F9" s="13">
        <f t="shared" si="2"/>
        <v>15021</v>
      </c>
      <c r="G9" s="13">
        <f t="shared" si="2"/>
        <v>21553</v>
      </c>
      <c r="H9" s="13">
        <f t="shared" si="2"/>
        <v>15082</v>
      </c>
      <c r="I9" s="13">
        <f t="shared" si="2"/>
        <v>2675</v>
      </c>
      <c r="J9" s="13">
        <f t="shared" si="2"/>
        <v>8785</v>
      </c>
      <c r="K9" s="11">
        <f>SUM(B9:J9)</f>
        <v>134082</v>
      </c>
    </row>
    <row r="10" spans="1:11" ht="17.25" customHeight="1">
      <c r="A10" s="29" t="s">
        <v>17</v>
      </c>
      <c r="B10" s="13">
        <v>14122</v>
      </c>
      <c r="C10" s="13">
        <v>22181</v>
      </c>
      <c r="D10" s="13">
        <v>21758</v>
      </c>
      <c r="E10" s="13">
        <v>12905</v>
      </c>
      <c r="F10" s="13">
        <v>15021</v>
      </c>
      <c r="G10" s="13">
        <v>21553</v>
      </c>
      <c r="H10" s="13">
        <v>15082</v>
      </c>
      <c r="I10" s="13">
        <v>2675</v>
      </c>
      <c r="J10" s="13">
        <v>8785</v>
      </c>
      <c r="K10" s="11">
        <f>SUM(B10:J10)</f>
        <v>134082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58708</v>
      </c>
      <c r="C12" s="17">
        <f t="shared" si="3"/>
        <v>83983</v>
      </c>
      <c r="D12" s="17">
        <f t="shared" si="3"/>
        <v>85501</v>
      </c>
      <c r="E12" s="17">
        <f t="shared" si="3"/>
        <v>51362</v>
      </c>
      <c r="F12" s="17">
        <f t="shared" si="3"/>
        <v>77436</v>
      </c>
      <c r="G12" s="17">
        <f t="shared" si="3"/>
        <v>148353</v>
      </c>
      <c r="H12" s="17">
        <f t="shared" si="3"/>
        <v>55794</v>
      </c>
      <c r="I12" s="17">
        <f t="shared" si="3"/>
        <v>8093</v>
      </c>
      <c r="J12" s="17">
        <f t="shared" si="3"/>
        <v>37978</v>
      </c>
      <c r="K12" s="11">
        <f aca="true" t="shared" si="4" ref="K12:K27">SUM(B12:J12)</f>
        <v>607208</v>
      </c>
    </row>
    <row r="13" spans="1:13" ht="17.25" customHeight="1">
      <c r="A13" s="14" t="s">
        <v>19</v>
      </c>
      <c r="B13" s="13">
        <v>25925</v>
      </c>
      <c r="C13" s="13">
        <v>40342</v>
      </c>
      <c r="D13" s="13">
        <v>41441</v>
      </c>
      <c r="E13" s="13">
        <v>24652</v>
      </c>
      <c r="F13" s="13">
        <v>34363</v>
      </c>
      <c r="G13" s="13">
        <v>60817</v>
      </c>
      <c r="H13" s="13">
        <v>21757</v>
      </c>
      <c r="I13" s="13">
        <v>4284</v>
      </c>
      <c r="J13" s="13">
        <v>18642</v>
      </c>
      <c r="K13" s="11">
        <f t="shared" si="4"/>
        <v>272223</v>
      </c>
      <c r="L13" s="52"/>
      <c r="M13" s="53"/>
    </row>
    <row r="14" spans="1:12" ht="17.25" customHeight="1">
      <c r="A14" s="14" t="s">
        <v>20</v>
      </c>
      <c r="B14" s="13">
        <v>31225</v>
      </c>
      <c r="C14" s="13">
        <v>41282</v>
      </c>
      <c r="D14" s="13">
        <v>42422</v>
      </c>
      <c r="E14" s="13">
        <v>25237</v>
      </c>
      <c r="F14" s="13">
        <v>41486</v>
      </c>
      <c r="G14" s="13">
        <v>84824</v>
      </c>
      <c r="H14" s="13">
        <v>31644</v>
      </c>
      <c r="I14" s="13">
        <v>3548</v>
      </c>
      <c r="J14" s="13">
        <v>18771</v>
      </c>
      <c r="K14" s="11">
        <f t="shared" si="4"/>
        <v>320439</v>
      </c>
      <c r="L14" s="52"/>
    </row>
    <row r="15" spans="1:11" ht="17.25" customHeight="1">
      <c r="A15" s="14" t="s">
        <v>21</v>
      </c>
      <c r="B15" s="13">
        <v>1558</v>
      </c>
      <c r="C15" s="13">
        <v>2359</v>
      </c>
      <c r="D15" s="13">
        <v>1638</v>
      </c>
      <c r="E15" s="13">
        <v>1473</v>
      </c>
      <c r="F15" s="13">
        <v>1587</v>
      </c>
      <c r="G15" s="13">
        <v>2712</v>
      </c>
      <c r="H15" s="13">
        <v>2393</v>
      </c>
      <c r="I15" s="13">
        <v>261</v>
      </c>
      <c r="J15" s="13">
        <v>565</v>
      </c>
      <c r="K15" s="11">
        <f t="shared" si="4"/>
        <v>14546</v>
      </c>
    </row>
    <row r="16" spans="1:11" ht="17.25" customHeight="1">
      <c r="A16" s="15" t="s">
        <v>92</v>
      </c>
      <c r="B16" s="13">
        <f>B17+B18+B19</f>
        <v>4917</v>
      </c>
      <c r="C16" s="13">
        <f aca="true" t="shared" si="5" ref="C16:J16">C17+C18+C19</f>
        <v>7170</v>
      </c>
      <c r="D16" s="13">
        <f t="shared" si="5"/>
        <v>6991</v>
      </c>
      <c r="E16" s="13">
        <f t="shared" si="5"/>
        <v>4081</v>
      </c>
      <c r="F16" s="13">
        <f t="shared" si="5"/>
        <v>7487</v>
      </c>
      <c r="G16" s="13">
        <f t="shared" si="5"/>
        <v>13370</v>
      </c>
      <c r="H16" s="13">
        <f t="shared" si="5"/>
        <v>4233</v>
      </c>
      <c r="I16" s="13">
        <f t="shared" si="5"/>
        <v>782</v>
      </c>
      <c r="J16" s="13">
        <f t="shared" si="5"/>
        <v>3004</v>
      </c>
      <c r="K16" s="11">
        <f t="shared" si="4"/>
        <v>52035</v>
      </c>
    </row>
    <row r="17" spans="1:11" ht="17.25" customHeight="1">
      <c r="A17" s="14" t="s">
        <v>93</v>
      </c>
      <c r="B17" s="13">
        <v>4887</v>
      </c>
      <c r="C17" s="13">
        <v>7118</v>
      </c>
      <c r="D17" s="13">
        <v>6942</v>
      </c>
      <c r="E17" s="13">
        <v>4051</v>
      </c>
      <c r="F17" s="13">
        <v>7430</v>
      </c>
      <c r="G17" s="13">
        <v>13236</v>
      </c>
      <c r="H17" s="13">
        <v>4184</v>
      </c>
      <c r="I17" s="13">
        <v>774</v>
      </c>
      <c r="J17" s="13">
        <v>2987</v>
      </c>
      <c r="K17" s="11">
        <f t="shared" si="4"/>
        <v>51609</v>
      </c>
    </row>
    <row r="18" spans="1:11" ht="17.25" customHeight="1">
      <c r="A18" s="14" t="s">
        <v>94</v>
      </c>
      <c r="B18" s="13">
        <v>30</v>
      </c>
      <c r="C18" s="13">
        <v>49</v>
      </c>
      <c r="D18" s="13">
        <v>47</v>
      </c>
      <c r="E18" s="13">
        <v>27</v>
      </c>
      <c r="F18" s="13">
        <v>51</v>
      </c>
      <c r="G18" s="13">
        <v>124</v>
      </c>
      <c r="H18" s="13">
        <v>49</v>
      </c>
      <c r="I18" s="13">
        <v>8</v>
      </c>
      <c r="J18" s="13">
        <v>17</v>
      </c>
      <c r="K18" s="11">
        <f t="shared" si="4"/>
        <v>402</v>
      </c>
    </row>
    <row r="19" spans="1:11" ht="17.25" customHeight="1">
      <c r="A19" s="14" t="s">
        <v>95</v>
      </c>
      <c r="B19" s="13">
        <v>0</v>
      </c>
      <c r="C19" s="13">
        <v>3</v>
      </c>
      <c r="D19" s="13">
        <v>2</v>
      </c>
      <c r="E19" s="13">
        <v>3</v>
      </c>
      <c r="F19" s="13">
        <v>6</v>
      </c>
      <c r="G19" s="13">
        <v>10</v>
      </c>
      <c r="H19" s="13">
        <v>0</v>
      </c>
      <c r="I19" s="13">
        <v>0</v>
      </c>
      <c r="J19" s="13">
        <v>0</v>
      </c>
      <c r="K19" s="11">
        <f t="shared" si="4"/>
        <v>24</v>
      </c>
    </row>
    <row r="20" spans="1:11" ht="17.25" customHeight="1">
      <c r="A20" s="16" t="s">
        <v>22</v>
      </c>
      <c r="B20" s="11">
        <f>+B21+B22+B23</f>
        <v>47400</v>
      </c>
      <c r="C20" s="11">
        <f aca="true" t="shared" si="6" ref="C20:J20">+C21+C22+C23</f>
        <v>56448</v>
      </c>
      <c r="D20" s="11">
        <f t="shared" si="6"/>
        <v>68096</v>
      </c>
      <c r="E20" s="11">
        <f t="shared" si="6"/>
        <v>34312</v>
      </c>
      <c r="F20" s="11">
        <f t="shared" si="6"/>
        <v>70558</v>
      </c>
      <c r="G20" s="11">
        <f t="shared" si="6"/>
        <v>139228</v>
      </c>
      <c r="H20" s="11">
        <f t="shared" si="6"/>
        <v>37557</v>
      </c>
      <c r="I20" s="11">
        <f t="shared" si="6"/>
        <v>7195</v>
      </c>
      <c r="J20" s="11">
        <f t="shared" si="6"/>
        <v>26843</v>
      </c>
      <c r="K20" s="11">
        <f t="shared" si="4"/>
        <v>487637</v>
      </c>
    </row>
    <row r="21" spans="1:12" ht="17.25" customHeight="1">
      <c r="A21" s="12" t="s">
        <v>23</v>
      </c>
      <c r="B21" s="13">
        <v>24296</v>
      </c>
      <c r="C21" s="13">
        <v>32021</v>
      </c>
      <c r="D21" s="13">
        <v>38764</v>
      </c>
      <c r="E21" s="13">
        <v>19370</v>
      </c>
      <c r="F21" s="13">
        <v>36635</v>
      </c>
      <c r="G21" s="13">
        <v>63652</v>
      </c>
      <c r="H21" s="13">
        <v>18946</v>
      </c>
      <c r="I21" s="13">
        <v>4505</v>
      </c>
      <c r="J21" s="13">
        <v>14795</v>
      </c>
      <c r="K21" s="11">
        <f t="shared" si="4"/>
        <v>252984</v>
      </c>
      <c r="L21" s="52"/>
    </row>
    <row r="22" spans="1:12" ht="17.25" customHeight="1">
      <c r="A22" s="12" t="s">
        <v>24</v>
      </c>
      <c r="B22" s="13">
        <v>22400</v>
      </c>
      <c r="C22" s="13">
        <v>23566</v>
      </c>
      <c r="D22" s="13">
        <v>28575</v>
      </c>
      <c r="E22" s="13">
        <v>14437</v>
      </c>
      <c r="F22" s="13">
        <v>33116</v>
      </c>
      <c r="G22" s="13">
        <v>74157</v>
      </c>
      <c r="H22" s="13">
        <v>17877</v>
      </c>
      <c r="I22" s="13">
        <v>2599</v>
      </c>
      <c r="J22" s="13">
        <v>11776</v>
      </c>
      <c r="K22" s="11">
        <f t="shared" si="4"/>
        <v>228503</v>
      </c>
      <c r="L22" s="52"/>
    </row>
    <row r="23" spans="1:11" ht="17.25" customHeight="1">
      <c r="A23" s="12" t="s">
        <v>25</v>
      </c>
      <c r="B23" s="13">
        <v>704</v>
      </c>
      <c r="C23" s="13">
        <v>861</v>
      </c>
      <c r="D23" s="13">
        <v>757</v>
      </c>
      <c r="E23" s="13">
        <v>505</v>
      </c>
      <c r="F23" s="13">
        <v>807</v>
      </c>
      <c r="G23" s="13">
        <v>1419</v>
      </c>
      <c r="H23" s="13">
        <v>734</v>
      </c>
      <c r="I23" s="13">
        <v>91</v>
      </c>
      <c r="J23" s="13">
        <v>272</v>
      </c>
      <c r="K23" s="11">
        <f t="shared" si="4"/>
        <v>6150</v>
      </c>
    </row>
    <row r="24" spans="1:11" ht="17.25" customHeight="1">
      <c r="A24" s="16" t="s">
        <v>26</v>
      </c>
      <c r="B24" s="13">
        <f>+B25+B26</f>
        <v>45224</v>
      </c>
      <c r="C24" s="13">
        <f aca="true" t="shared" si="7" ref="C24:J24">+C25+C26</f>
        <v>65786</v>
      </c>
      <c r="D24" s="13">
        <f t="shared" si="7"/>
        <v>72818</v>
      </c>
      <c r="E24" s="13">
        <f t="shared" si="7"/>
        <v>39972</v>
      </c>
      <c r="F24" s="13">
        <f t="shared" si="7"/>
        <v>54680</v>
      </c>
      <c r="G24" s="13">
        <f t="shared" si="7"/>
        <v>80081</v>
      </c>
      <c r="H24" s="13">
        <f t="shared" si="7"/>
        <v>31582</v>
      </c>
      <c r="I24" s="13">
        <f t="shared" si="7"/>
        <v>8673</v>
      </c>
      <c r="J24" s="13">
        <f t="shared" si="7"/>
        <v>34123</v>
      </c>
      <c r="K24" s="11">
        <f t="shared" si="4"/>
        <v>432939</v>
      </c>
    </row>
    <row r="25" spans="1:12" ht="17.25" customHeight="1">
      <c r="A25" s="12" t="s">
        <v>114</v>
      </c>
      <c r="B25" s="13">
        <v>24362</v>
      </c>
      <c r="C25" s="13">
        <v>37652</v>
      </c>
      <c r="D25" s="13">
        <v>44820</v>
      </c>
      <c r="E25" s="13">
        <v>24396</v>
      </c>
      <c r="F25" s="13">
        <v>30132</v>
      </c>
      <c r="G25" s="13">
        <v>41967</v>
      </c>
      <c r="H25" s="13">
        <v>16888</v>
      </c>
      <c r="I25" s="13">
        <v>6083</v>
      </c>
      <c r="J25" s="13">
        <v>19379</v>
      </c>
      <c r="K25" s="11">
        <f t="shared" si="4"/>
        <v>245679</v>
      </c>
      <c r="L25" s="52"/>
    </row>
    <row r="26" spans="1:12" ht="17.25" customHeight="1">
      <c r="A26" s="12" t="s">
        <v>115</v>
      </c>
      <c r="B26" s="13">
        <v>20862</v>
      </c>
      <c r="C26" s="13">
        <v>28134</v>
      </c>
      <c r="D26" s="13">
        <v>27998</v>
      </c>
      <c r="E26" s="13">
        <v>15576</v>
      </c>
      <c r="F26" s="13">
        <v>24548</v>
      </c>
      <c r="G26" s="13">
        <v>38114</v>
      </c>
      <c r="H26" s="13">
        <v>14694</v>
      </c>
      <c r="I26" s="13">
        <v>2590</v>
      </c>
      <c r="J26" s="13">
        <v>14744</v>
      </c>
      <c r="K26" s="11">
        <f t="shared" si="4"/>
        <v>187260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1997</v>
      </c>
      <c r="I27" s="11">
        <v>0</v>
      </c>
      <c r="J27" s="11">
        <v>0</v>
      </c>
      <c r="K27" s="11">
        <f t="shared" si="4"/>
        <v>1997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27512.64</v>
      </c>
      <c r="I35" s="19">
        <v>0</v>
      </c>
      <c r="J35" s="19">
        <v>0</v>
      </c>
      <c r="K35" s="23">
        <f>SUM(B35:J35)</f>
        <v>27512.64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509820.7799999999</v>
      </c>
      <c r="C47" s="22">
        <f aca="true" t="shared" si="12" ref="C47:H47">+C48+C57</f>
        <v>783771.39</v>
      </c>
      <c r="D47" s="22">
        <f t="shared" si="12"/>
        <v>950475.6200000001</v>
      </c>
      <c r="E47" s="22">
        <f t="shared" si="12"/>
        <v>462740.13</v>
      </c>
      <c r="F47" s="22">
        <f t="shared" si="12"/>
        <v>710700.12</v>
      </c>
      <c r="G47" s="22">
        <f t="shared" si="12"/>
        <v>1066489.68</v>
      </c>
      <c r="H47" s="22">
        <f t="shared" si="12"/>
        <v>480174.23000000004</v>
      </c>
      <c r="I47" s="22">
        <f>+I48+I57</f>
        <v>143633.84</v>
      </c>
      <c r="J47" s="22">
        <f>+J48+J57</f>
        <v>358280.5</v>
      </c>
      <c r="K47" s="22">
        <f>SUM(B47:J47)</f>
        <v>5466086.29</v>
      </c>
    </row>
    <row r="48" spans="1:11" ht="17.25" customHeight="1">
      <c r="A48" s="16" t="s">
        <v>107</v>
      </c>
      <c r="B48" s="23">
        <f>SUM(B49:B56)</f>
        <v>490551.99999999994</v>
      </c>
      <c r="C48" s="23">
        <f aca="true" t="shared" si="13" ref="C48:J48">SUM(C49:C56)</f>
        <v>758412.75</v>
      </c>
      <c r="D48" s="23">
        <f t="shared" si="13"/>
        <v>924338.2500000001</v>
      </c>
      <c r="E48" s="23">
        <f t="shared" si="13"/>
        <v>439788</v>
      </c>
      <c r="F48" s="23">
        <f t="shared" si="13"/>
        <v>687020.02</v>
      </c>
      <c r="G48" s="23">
        <f t="shared" si="13"/>
        <v>1035913.98</v>
      </c>
      <c r="H48" s="23">
        <f t="shared" si="13"/>
        <v>459623.16000000003</v>
      </c>
      <c r="I48" s="23">
        <f t="shared" si="13"/>
        <v>143633.84</v>
      </c>
      <c r="J48" s="23">
        <f t="shared" si="13"/>
        <v>343916.93</v>
      </c>
      <c r="K48" s="23">
        <f aca="true" t="shared" si="14" ref="K48:K57">SUM(B48:J48)</f>
        <v>5283198.93</v>
      </c>
    </row>
    <row r="49" spans="1:11" ht="17.25" customHeight="1">
      <c r="A49" s="34" t="s">
        <v>43</v>
      </c>
      <c r="B49" s="23">
        <f aca="true" t="shared" si="15" ref="B49:H49">ROUND(B30*B7,2)</f>
        <v>487278.1</v>
      </c>
      <c r="C49" s="23">
        <f t="shared" si="15"/>
        <v>752121.51</v>
      </c>
      <c r="D49" s="23">
        <f t="shared" si="15"/>
        <v>919228.31</v>
      </c>
      <c r="E49" s="23">
        <f t="shared" si="15"/>
        <v>436995.92</v>
      </c>
      <c r="F49" s="23">
        <f t="shared" si="15"/>
        <v>682796.86</v>
      </c>
      <c r="G49" s="23">
        <f t="shared" si="15"/>
        <v>1030053.98</v>
      </c>
      <c r="H49" s="23">
        <f t="shared" si="15"/>
        <v>429068.21</v>
      </c>
      <c r="I49" s="23">
        <f>ROUND(I30*I7,2)</f>
        <v>142568.12</v>
      </c>
      <c r="J49" s="23">
        <f>ROUND(J30*J7,2)</f>
        <v>341699.89</v>
      </c>
      <c r="K49" s="23">
        <f t="shared" si="14"/>
        <v>5221810.899999999</v>
      </c>
    </row>
    <row r="50" spans="1:11" ht="17.25" customHeight="1">
      <c r="A50" s="34" t="s">
        <v>44</v>
      </c>
      <c r="B50" s="19">
        <v>0</v>
      </c>
      <c r="C50" s="23">
        <f>ROUND(C31*C7,2)</f>
        <v>1671.8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1671.8</v>
      </c>
    </row>
    <row r="51" spans="1:11" ht="17.25" customHeight="1">
      <c r="A51" s="66" t="s">
        <v>103</v>
      </c>
      <c r="B51" s="67">
        <f aca="true" t="shared" si="16" ref="B51:H51">ROUND(B32*B7,2)</f>
        <v>-817.78</v>
      </c>
      <c r="C51" s="67">
        <f t="shared" si="16"/>
        <v>-1154.28</v>
      </c>
      <c r="D51" s="67">
        <f t="shared" si="16"/>
        <v>-1275.82</v>
      </c>
      <c r="E51" s="67">
        <f t="shared" si="16"/>
        <v>-653.32</v>
      </c>
      <c r="F51" s="67">
        <f t="shared" si="16"/>
        <v>-1058.36</v>
      </c>
      <c r="G51" s="67">
        <f t="shared" si="16"/>
        <v>-1570.08</v>
      </c>
      <c r="H51" s="67">
        <f t="shared" si="16"/>
        <v>-672.73</v>
      </c>
      <c r="I51" s="19">
        <v>0</v>
      </c>
      <c r="J51" s="19">
        <v>0</v>
      </c>
      <c r="K51" s="67">
        <f>SUM(B51:J51)</f>
        <v>-7202.370000000001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27512.64</v>
      </c>
      <c r="I53" s="31">
        <f>+I35</f>
        <v>0</v>
      </c>
      <c r="J53" s="31">
        <f>+J35</f>
        <v>0</v>
      </c>
      <c r="K53" s="23">
        <f t="shared" si="14"/>
        <v>27512.64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-55663.6</v>
      </c>
      <c r="C61" s="35">
        <f t="shared" si="17"/>
        <v>-85346.59</v>
      </c>
      <c r="D61" s="35">
        <f t="shared" si="17"/>
        <v>-83790.12999999999</v>
      </c>
      <c r="E61" s="35">
        <f t="shared" si="17"/>
        <v>-50039</v>
      </c>
      <c r="F61" s="35">
        <f t="shared" si="17"/>
        <v>-59473.130000000005</v>
      </c>
      <c r="G61" s="35">
        <f t="shared" si="17"/>
        <v>-83907.79999999999</v>
      </c>
      <c r="H61" s="35">
        <f t="shared" si="17"/>
        <v>-59311.6</v>
      </c>
      <c r="I61" s="35">
        <f t="shared" si="17"/>
        <v>-13637.57</v>
      </c>
      <c r="J61" s="35">
        <f t="shared" si="17"/>
        <v>-33383</v>
      </c>
      <c r="K61" s="35">
        <f>SUM(B61:J61)</f>
        <v>-524552.4199999999</v>
      </c>
    </row>
    <row r="62" spans="1:11" ht="18.75" customHeight="1">
      <c r="A62" s="16" t="s">
        <v>74</v>
      </c>
      <c r="B62" s="35">
        <f aca="true" t="shared" si="18" ref="B62:J62">B63+B64+B65+B66+B67+B68</f>
        <v>-53663.6</v>
      </c>
      <c r="C62" s="35">
        <f t="shared" si="18"/>
        <v>-84287.8</v>
      </c>
      <c r="D62" s="35">
        <f t="shared" si="18"/>
        <v>-82680.4</v>
      </c>
      <c r="E62" s="35">
        <f t="shared" si="18"/>
        <v>-49039</v>
      </c>
      <c r="F62" s="35">
        <f t="shared" si="18"/>
        <v>-57079.8</v>
      </c>
      <c r="G62" s="35">
        <f t="shared" si="18"/>
        <v>-81901.4</v>
      </c>
      <c r="H62" s="35">
        <f t="shared" si="18"/>
        <v>-57311.6</v>
      </c>
      <c r="I62" s="35">
        <f t="shared" si="18"/>
        <v>-10165</v>
      </c>
      <c r="J62" s="35">
        <f t="shared" si="18"/>
        <v>-33383</v>
      </c>
      <c r="K62" s="35">
        <f aca="true" t="shared" si="19" ref="K62:K91">SUM(B62:J62)</f>
        <v>-509511.6</v>
      </c>
    </row>
    <row r="63" spans="1:11" ht="18.75" customHeight="1">
      <c r="A63" s="12" t="s">
        <v>75</v>
      </c>
      <c r="B63" s="35">
        <f>-ROUND(B9*$D$3,2)</f>
        <v>-53663.6</v>
      </c>
      <c r="C63" s="35">
        <f aca="true" t="shared" si="20" ref="C63:J63">-ROUND(C9*$D$3,2)</f>
        <v>-84287.8</v>
      </c>
      <c r="D63" s="35">
        <f t="shared" si="20"/>
        <v>-82680.4</v>
      </c>
      <c r="E63" s="35">
        <f t="shared" si="20"/>
        <v>-49039</v>
      </c>
      <c r="F63" s="35">
        <f t="shared" si="20"/>
        <v>-57079.8</v>
      </c>
      <c r="G63" s="35">
        <f t="shared" si="20"/>
        <v>-81901.4</v>
      </c>
      <c r="H63" s="35">
        <f t="shared" si="20"/>
        <v>-57311.6</v>
      </c>
      <c r="I63" s="35">
        <f t="shared" si="20"/>
        <v>-10165</v>
      </c>
      <c r="J63" s="35">
        <f t="shared" si="20"/>
        <v>-33383</v>
      </c>
      <c r="K63" s="35">
        <f t="shared" si="19"/>
        <v>-509511.6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-2000</v>
      </c>
      <c r="C69" s="67">
        <f>SUM(C70:C100)</f>
        <v>-1058.79</v>
      </c>
      <c r="D69" s="67">
        <f>SUM(D70:D100)</f>
        <v>-1109.73</v>
      </c>
      <c r="E69" s="67">
        <f aca="true" t="shared" si="21" ref="E69:J69">SUM(E70:E100)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19"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5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31">
        <f>ROUND(SUM(B102:J102),2)</f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1:K107">SUM(B103:J103)</f>
        <v>0</v>
      </c>
      <c r="L103" s="54"/>
    </row>
    <row r="104" spans="1:12" ht="18.75" customHeight="1">
      <c r="A104" s="16" t="s">
        <v>82</v>
      </c>
      <c r="B104" s="24">
        <f aca="true" t="shared" si="23" ref="B104:H104">+B105+B106</f>
        <v>454157.17999999993</v>
      </c>
      <c r="C104" s="24">
        <f t="shared" si="23"/>
        <v>698424.7999999999</v>
      </c>
      <c r="D104" s="24">
        <f t="shared" si="23"/>
        <v>866685.4900000001</v>
      </c>
      <c r="E104" s="24">
        <f t="shared" si="23"/>
        <v>412701.13</v>
      </c>
      <c r="F104" s="24">
        <f t="shared" si="23"/>
        <v>651226.99</v>
      </c>
      <c r="G104" s="24">
        <f t="shared" si="23"/>
        <v>982581.8799999999</v>
      </c>
      <c r="H104" s="24">
        <f t="shared" si="23"/>
        <v>420862.63000000006</v>
      </c>
      <c r="I104" s="24">
        <f>+I105+I106</f>
        <v>129996.26999999999</v>
      </c>
      <c r="J104" s="24">
        <f>+J105+J106</f>
        <v>324897.5</v>
      </c>
      <c r="K104" s="48">
        <f t="shared" si="22"/>
        <v>4941533.869999999</v>
      </c>
      <c r="L104" s="54"/>
    </row>
    <row r="105" spans="1:12" ht="18" customHeight="1">
      <c r="A105" s="16" t="s">
        <v>81</v>
      </c>
      <c r="B105" s="24">
        <f aca="true" t="shared" si="24" ref="B105:J105">+B48+B62+B69+B101</f>
        <v>434888.39999999997</v>
      </c>
      <c r="C105" s="24">
        <f t="shared" si="24"/>
        <v>673066.1599999999</v>
      </c>
      <c r="D105" s="24">
        <f t="shared" si="24"/>
        <v>840548.1200000001</v>
      </c>
      <c r="E105" s="24">
        <f t="shared" si="24"/>
        <v>389749</v>
      </c>
      <c r="F105" s="24">
        <f t="shared" si="24"/>
        <v>627546.89</v>
      </c>
      <c r="G105" s="24">
        <f t="shared" si="24"/>
        <v>952006.1799999999</v>
      </c>
      <c r="H105" s="24">
        <f t="shared" si="24"/>
        <v>400311.56000000006</v>
      </c>
      <c r="I105" s="24">
        <f t="shared" si="24"/>
        <v>129996.26999999999</v>
      </c>
      <c r="J105" s="24">
        <f t="shared" si="24"/>
        <v>310533.93</v>
      </c>
      <c r="K105" s="48">
        <f t="shared" si="22"/>
        <v>4758646.51</v>
      </c>
      <c r="L105" s="54"/>
    </row>
    <row r="106" spans="1:11" ht="18.75" customHeight="1">
      <c r="A106" s="16" t="s">
        <v>98</v>
      </c>
      <c r="B106" s="24">
        <f aca="true" t="shared" si="25" ref="B106:J106">IF(+B57+B102+B107&lt;0,0,(B57+B102+B107))</f>
        <v>19268.78</v>
      </c>
      <c r="C106" s="24">
        <f t="shared" si="25"/>
        <v>25358.64</v>
      </c>
      <c r="D106" s="24">
        <f t="shared" si="25"/>
        <v>26137.37</v>
      </c>
      <c r="E106" s="24">
        <f t="shared" si="25"/>
        <v>22952.13</v>
      </c>
      <c r="F106" s="24">
        <f t="shared" si="25"/>
        <v>23680.1</v>
      </c>
      <c r="G106" s="24">
        <f t="shared" si="25"/>
        <v>30575.7</v>
      </c>
      <c r="H106" s="24">
        <f t="shared" si="25"/>
        <v>20551.07</v>
      </c>
      <c r="I106" s="19">
        <f t="shared" si="25"/>
        <v>0</v>
      </c>
      <c r="J106" s="24">
        <f t="shared" si="25"/>
        <v>14363.57</v>
      </c>
      <c r="K106" s="48">
        <f t="shared" si="22"/>
        <v>182887.36000000002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4941533.87</v>
      </c>
      <c r="L112" s="54"/>
    </row>
    <row r="113" spans="1:11" ht="18.75" customHeight="1">
      <c r="A113" s="26" t="s">
        <v>70</v>
      </c>
      <c r="B113" s="27">
        <v>54602.1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54602.1</v>
      </c>
    </row>
    <row r="114" spans="1:11" ht="18.75" customHeight="1">
      <c r="A114" s="26" t="s">
        <v>71</v>
      </c>
      <c r="B114" s="27">
        <v>399555.08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399555.08</v>
      </c>
    </row>
    <row r="115" spans="1:11" ht="18.75" customHeight="1">
      <c r="A115" s="26" t="s">
        <v>72</v>
      </c>
      <c r="B115" s="40">
        <v>0</v>
      </c>
      <c r="C115" s="27">
        <f>+C104</f>
        <v>698424.7999999999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698424.7999999999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866685.4900000001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866685.4900000001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371431.02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371431.02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41270.11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41270.11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123550.83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123550.83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231365.52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231365.52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39330.19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39330.19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256980.45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256980.45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287968.09</v>
      </c>
      <c r="H123" s="40">
        <v>0</v>
      </c>
      <c r="I123" s="40">
        <v>0</v>
      </c>
      <c r="J123" s="40">
        <v>0</v>
      </c>
      <c r="K123" s="41">
        <f t="shared" si="26"/>
        <v>287968.09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28877.45</v>
      </c>
      <c r="H124" s="40">
        <v>0</v>
      </c>
      <c r="I124" s="40">
        <v>0</v>
      </c>
      <c r="J124" s="40">
        <v>0</v>
      </c>
      <c r="K124" s="41">
        <f t="shared" si="26"/>
        <v>28877.45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143303.7</v>
      </c>
      <c r="H125" s="40">
        <v>0</v>
      </c>
      <c r="I125" s="40">
        <v>0</v>
      </c>
      <c r="J125" s="40">
        <v>0</v>
      </c>
      <c r="K125" s="41">
        <f t="shared" si="26"/>
        <v>143303.7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135058.72</v>
      </c>
      <c r="H126" s="40">
        <v>0</v>
      </c>
      <c r="I126" s="40">
        <v>0</v>
      </c>
      <c r="J126" s="40">
        <v>0</v>
      </c>
      <c r="K126" s="41">
        <f t="shared" si="26"/>
        <v>135058.72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387373.92</v>
      </c>
      <c r="H127" s="40">
        <v>0</v>
      </c>
      <c r="I127" s="40">
        <v>0</v>
      </c>
      <c r="J127" s="40">
        <v>0</v>
      </c>
      <c r="K127" s="41">
        <f t="shared" si="26"/>
        <v>387373.92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145875.79</v>
      </c>
      <c r="I128" s="40">
        <v>0</v>
      </c>
      <c r="J128" s="40">
        <v>0</v>
      </c>
      <c r="K128" s="41">
        <f t="shared" si="26"/>
        <v>145875.79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274986.84</v>
      </c>
      <c r="I129" s="40">
        <v>0</v>
      </c>
      <c r="J129" s="40">
        <v>0</v>
      </c>
      <c r="K129" s="41">
        <f t="shared" si="26"/>
        <v>274986.84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129996.27</v>
      </c>
      <c r="J130" s="40">
        <v>0</v>
      </c>
      <c r="K130" s="41">
        <f t="shared" si="26"/>
        <v>129996.27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324897.5</v>
      </c>
      <c r="K131" s="44">
        <f t="shared" si="26"/>
        <v>324897.5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2017-09-11T20:10:40Z</dcterms:modified>
  <cp:category/>
  <cp:version/>
  <cp:contentType/>
  <cp:contentStatus/>
</cp:coreProperties>
</file>