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<sst xmlns="http://schemas.openxmlformats.org/spreadsheetml/2006/main" count="138" uniqueCount="138">
  <si>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</si>
  <si>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</si>
  <si>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</si>
  <si>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</si>
  <si>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</si>
  <si>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</si>
  <si>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</si>
  <si>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</si>
  <si>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</si>
  <si>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</si>
  <si>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</si>
  <si>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</si>
  <si>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</si>
  <si>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</si>
  <si>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</si>
  <si>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</si>
  <si>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</si>
  <si>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</si>
  <si>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</si>
  <si>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</si>
  <si>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</si>
  <si>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</si>
  <si>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</si>
  <si>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</si>
  <si>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</si>
  <si>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</si>
  <si>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</si>
  <si>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</si>
  <si>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</si>
  <si>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</si>
  <si>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</si>
  <si>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</si>
  <si>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</si>
  <si>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</si>
  <si>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</si>
  <si>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</si>
  <si>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</si>
  <si>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</si>
  <si>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</si>
  <si>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</si>
  <si>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</si>
  <si>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</si>
  <si>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</si>
  <si>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</si>
  <si>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</si>
  <si>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</si>
  <si>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</si>
  <si>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</si>
  <si>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</si>
  <si>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</si>
  <si>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</si>
  <si>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</si>
  <si>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</si>
  <si>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</si>
  <si>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</si>
  <si>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</si>
  <si>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</si>
  <si>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</si>
  <si>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</si>
  <si>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</si>
  <si>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</si>
  <si>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</si>
  <si>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</si>
  <si>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</si>
  <si>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</si>
  <si>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</si>
  <si>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</si>
  <si>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</si>
  <si>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</si>
  <si>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</si>
  <si>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</si>
  <si>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</si>
  <si>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</si>
  <si>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</si>
  <si>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</si>
  <si>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</si>
  <si>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</si>
  <si>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</si>
  <si>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</si>
  <si>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</si>
  <si>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</si>
  <si>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</si>
  <si>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</si>
  <si>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</si>
  <si>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</si>
  <si>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</si>
  <si>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</si>
  <si>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</si>
  <si>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</si>
  <si>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</si>
  <si>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</si>
  <si>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</si>
  <si>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</si>
  <si>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</si>
  <si>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</si>
  <si>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</si>
  <si>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</si>
  <si>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</si>
  <si>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</si>
  <si>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</si>
  <si>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</si>
  <si>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</si>
  <si>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</si>
  <si>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</si>
  <si>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</si>
  <si>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</si>
  <si>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</si>
  <si>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</si>
  <si>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</si>
  <si>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</si>
  <si>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</si>
  <si>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</si>
  <si>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</si>
  <si>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</si>
  <si>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</si>
  <si>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</si>
  <si>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</si>
  <si>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</si>
  <si>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</si>
  <si>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</si>
  <si>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</si>
  <si>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</si>
  <si>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</si>
  <si>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</si>
  <si>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</si>
  <si>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</si>
  <si>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</si>
  <si>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</si>
  <si>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</si>
  <si>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</si>
  <si>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</si>
  <si>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</si>
  <si>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</si>
  <si>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01/09/17 - VENCIMENTO 11/09/17</t>
  </si>
  <si>
    <t>6.2.31. Ajuste de Remuneração Previsto Contratualmente ¹</t>
  </si>
  <si>
    <t>¹ Ajuste de remuneração previsto contratualmente, período de 25/07/17 a 24/08/17, parcela 2/16.</t>
  </si>
  <si>
    <t>Nota:</t>
  </si>
  <si>
    <t>6.2.17. Descumprimento de Entrega Certidão Negativa de Tributos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</si>
</sst>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587280</v>
      </c>
      <c r="C7" s="9">
        <f t="shared" si="0"/>
        <v>755799</v>
      </c>
      <c r="D7" s="9">
        <f t="shared" si="0"/>
        <v>787976</v>
      </c>
      <c r="E7" s="9">
        <f t="shared" si="0"/>
        <v>523566</v>
      </c>
      <c r="F7" s="9">
        <f t="shared" si="0"/>
        <v>709478</v>
      </c>
      <c r="G7" s="9">
        <f t="shared" si="0"/>
        <v>1215595</v>
      </c>
      <c r="H7" s="9">
        <f t="shared" si="0"/>
        <v>553073</v>
      </c>
      <c r="I7" s="9">
        <f t="shared" si="0"/>
        <v>120799</v>
      </c>
      <c r="J7" s="9">
        <f t="shared" si="0"/>
        <v>321951</v>
      </c>
      <c r="K7" s="9">
        <f t="shared" si="0"/>
        <v>5575517</v>
      </c>
      <c r="L7" s="52"/>
    </row>
    <row r="8" spans="1:11" ht="17.25" customHeight="1">
      <c r="A8" s="10" t="s">
        <v>96</v>
      </c>
      <c r="B8" s="11">
        <f>B9+B12+B16</f>
        <v>284975</v>
      </c>
      <c r="C8" s="11">
        <f aca="true" t="shared" si="1" ref="C8:J8">C9+C12+C16</f>
        <v>377926</v>
      </c>
      <c r="D8" s="11">
        <f t="shared" si="1"/>
        <v>365123</v>
      </c>
      <c r="E8" s="11">
        <f t="shared" si="1"/>
        <v>261032</v>
      </c>
      <c r="F8" s="11">
        <f t="shared" si="1"/>
        <v>340624</v>
      </c>
      <c r="G8" s="11">
        <f t="shared" si="1"/>
        <v>581654</v>
      </c>
      <c r="H8" s="11">
        <f t="shared" si="1"/>
        <v>292063</v>
      </c>
      <c r="I8" s="11">
        <f t="shared" si="1"/>
        <v>54356</v>
      </c>
      <c r="J8" s="11">
        <f t="shared" si="1"/>
        <v>148883</v>
      </c>
      <c r="K8" s="11">
        <f>SUM(B8:J8)</f>
        <v>2706636</v>
      </c>
    </row>
    <row r="9" spans="1:11" ht="17.25" customHeight="1">
      <c r="A9" s="15" t="s">
        <v>16</v>
      </c>
      <c r="B9" s="13">
        <f>+B10+B11</f>
        <v>36875</v>
      </c>
      <c r="C9" s="13">
        <f aca="true" t="shared" si="2" ref="C9:J9">+C10+C11</f>
        <v>50572</v>
      </c>
      <c r="D9" s="13">
        <f t="shared" si="2"/>
        <v>45615</v>
      </c>
      <c r="E9" s="13">
        <f t="shared" si="2"/>
        <v>34701</v>
      </c>
      <c r="F9" s="13">
        <f t="shared" si="2"/>
        <v>38486</v>
      </c>
      <c r="G9" s="13">
        <f t="shared" si="2"/>
        <v>51699</v>
      </c>
      <c r="H9" s="13">
        <f t="shared" si="2"/>
        <v>46010</v>
      </c>
      <c r="I9" s="13">
        <f t="shared" si="2"/>
        <v>8359</v>
      </c>
      <c r="J9" s="13">
        <f t="shared" si="2"/>
        <v>17086</v>
      </c>
      <c r="K9" s="11">
        <f>SUM(B9:J9)</f>
        <v>329403</v>
      </c>
    </row>
    <row r="10" spans="1:11" ht="17.25" customHeight="1">
      <c r="A10" s="29" t="s">
        <v>17</v>
      </c>
      <c r="B10" s="13">
        <v>36875</v>
      </c>
      <c r="C10" s="13">
        <v>50572</v>
      </c>
      <c r="D10" s="13">
        <v>45615</v>
      </c>
      <c r="E10" s="13">
        <v>34701</v>
      </c>
      <c r="F10" s="13">
        <v>38486</v>
      </c>
      <c r="G10" s="13">
        <v>51699</v>
      </c>
      <c r="H10" s="13">
        <v>46010</v>
      </c>
      <c r="I10" s="13">
        <v>8359</v>
      </c>
      <c r="J10" s="13">
        <v>17086</v>
      </c>
      <c r="K10" s="11">
        <f>SUM(B10:J10)</f>
        <v>329403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232446</v>
      </c>
      <c r="C12" s="17">
        <f t="shared" si="3"/>
        <v>305540</v>
      </c>
      <c r="D12" s="17">
        <f t="shared" si="3"/>
        <v>299726</v>
      </c>
      <c r="E12" s="17">
        <f t="shared" si="3"/>
        <v>212669</v>
      </c>
      <c r="F12" s="17">
        <f t="shared" si="3"/>
        <v>280565</v>
      </c>
      <c r="G12" s="17">
        <f t="shared" si="3"/>
        <v>491476</v>
      </c>
      <c r="H12" s="17">
        <f t="shared" si="3"/>
        <v>230767</v>
      </c>
      <c r="I12" s="17">
        <f t="shared" si="3"/>
        <v>42627</v>
      </c>
      <c r="J12" s="17">
        <f t="shared" si="3"/>
        <v>123631</v>
      </c>
      <c r="K12" s="11">
        <f aca="true" t="shared" si="4" ref="K12:K27">SUM(B12:J12)</f>
        <v>2219447</v>
      </c>
    </row>
    <row r="13" spans="1:13" ht="17.25" customHeight="1">
      <c r="A13" s="14" t="s">
        <v>19</v>
      </c>
      <c r="B13" s="13">
        <v>108662</v>
      </c>
      <c r="C13" s="13">
        <v>154355</v>
      </c>
      <c r="D13" s="13">
        <v>156150</v>
      </c>
      <c r="E13" s="13">
        <v>106493</v>
      </c>
      <c r="F13" s="13">
        <v>140178</v>
      </c>
      <c r="G13" s="13">
        <v>229276</v>
      </c>
      <c r="H13" s="13">
        <v>103906</v>
      </c>
      <c r="I13" s="13">
        <v>23476</v>
      </c>
      <c r="J13" s="13">
        <v>63732</v>
      </c>
      <c r="K13" s="11">
        <f t="shared" si="4"/>
        <v>1086228</v>
      </c>
      <c r="L13" s="52"/>
      <c r="M13" s="53"/>
    </row>
    <row r="14" spans="1:12" ht="17.25" customHeight="1">
      <c r="A14" s="14" t="s">
        <v>20</v>
      </c>
      <c r="B14" s="13">
        <v>114722</v>
      </c>
      <c r="C14" s="13">
        <v>137046</v>
      </c>
      <c r="D14" s="13">
        <v>134243</v>
      </c>
      <c r="E14" s="13">
        <v>97717</v>
      </c>
      <c r="F14" s="13">
        <v>131336</v>
      </c>
      <c r="G14" s="13">
        <v>247782</v>
      </c>
      <c r="H14" s="13">
        <v>110733</v>
      </c>
      <c r="I14" s="13">
        <v>16905</v>
      </c>
      <c r="J14" s="13">
        <v>56742</v>
      </c>
      <c r="K14" s="11">
        <f t="shared" si="4"/>
        <v>1047226</v>
      </c>
      <c r="L14" s="52"/>
    </row>
    <row r="15" spans="1:11" ht="17.25" customHeight="1">
      <c r="A15" s="14" t="s">
        <v>21</v>
      </c>
      <c r="B15" s="13">
        <v>9062</v>
      </c>
      <c r="C15" s="13">
        <v>14139</v>
      </c>
      <c r="D15" s="13">
        <v>9333</v>
      </c>
      <c r="E15" s="13">
        <v>8459</v>
      </c>
      <c r="F15" s="13">
        <v>9051</v>
      </c>
      <c r="G15" s="13">
        <v>14418</v>
      </c>
      <c r="H15" s="13">
        <v>16128</v>
      </c>
      <c r="I15" s="13">
        <v>2246</v>
      </c>
      <c r="J15" s="13">
        <v>3157</v>
      </c>
      <c r="K15" s="11">
        <f t="shared" si="4"/>
        <v>85993</v>
      </c>
    </row>
    <row r="16" spans="1:11" ht="17.25" customHeight="1">
      <c r="A16" s="15" t="s">
        <v>92</v>
      </c>
      <c r="B16" s="13">
        <f>B17+B18+B19</f>
        <v>15654</v>
      </c>
      <c r="C16" s="13">
        <f aca="true" t="shared" si="5" ref="C16:J16">C17+C18+C19</f>
        <v>21814</v>
      </c>
      <c r="D16" s="13">
        <f t="shared" si="5"/>
        <v>19782</v>
      </c>
      <c r="E16" s="13">
        <f t="shared" si="5"/>
        <v>13662</v>
      </c>
      <c r="F16" s="13">
        <f t="shared" si="5"/>
        <v>21573</v>
      </c>
      <c r="G16" s="13">
        <f t="shared" si="5"/>
        <v>38479</v>
      </c>
      <c r="H16" s="13">
        <f t="shared" si="5"/>
        <v>15286</v>
      </c>
      <c r="I16" s="13">
        <f t="shared" si="5"/>
        <v>3370</v>
      </c>
      <c r="J16" s="13">
        <f t="shared" si="5"/>
        <v>8166</v>
      </c>
      <c r="K16" s="11">
        <f t="shared" si="4"/>
        <v>157786</v>
      </c>
    </row>
    <row r="17" spans="1:11" ht="17.25" customHeight="1">
      <c r="A17" s="14" t="s">
        <v>93</v>
      </c>
      <c r="B17" s="13">
        <v>15467</v>
      </c>
      <c r="C17" s="13">
        <v>21595</v>
      </c>
      <c r="D17" s="13">
        <v>19633</v>
      </c>
      <c r="E17" s="13">
        <v>13522</v>
      </c>
      <c r="F17" s="13">
        <v>21396</v>
      </c>
      <c r="G17" s="13">
        <v>38148</v>
      </c>
      <c r="H17" s="13">
        <v>15120</v>
      </c>
      <c r="I17" s="13">
        <v>3335</v>
      </c>
      <c r="J17" s="13">
        <v>8113</v>
      </c>
      <c r="K17" s="11">
        <f t="shared" si="4"/>
        <v>156329</v>
      </c>
    </row>
    <row r="18" spans="1:11" ht="17.25" customHeight="1">
      <c r="A18" s="14" t="s">
        <v>94</v>
      </c>
      <c r="B18" s="13">
        <v>179</v>
      </c>
      <c r="C18" s="13">
        <v>183</v>
      </c>
      <c r="D18" s="13">
        <v>135</v>
      </c>
      <c r="E18" s="13">
        <v>127</v>
      </c>
      <c r="F18" s="13">
        <v>160</v>
      </c>
      <c r="G18" s="13">
        <v>315</v>
      </c>
      <c r="H18" s="13">
        <v>154</v>
      </c>
      <c r="I18" s="13">
        <v>33</v>
      </c>
      <c r="J18" s="13">
        <v>49</v>
      </c>
      <c r="K18" s="11">
        <f t="shared" si="4"/>
        <v>1335</v>
      </c>
    </row>
    <row r="19" spans="1:11" ht="17.25" customHeight="1">
      <c r="A19" s="14" t="s">
        <v>95</v>
      </c>
      <c r="B19" s="13">
        <v>8</v>
      </c>
      <c r="C19" s="13">
        <v>36</v>
      </c>
      <c r="D19" s="13">
        <v>14</v>
      </c>
      <c r="E19" s="13">
        <v>13</v>
      </c>
      <c r="F19" s="13">
        <v>17</v>
      </c>
      <c r="G19" s="13">
        <v>16</v>
      </c>
      <c r="H19" s="13">
        <v>12</v>
      </c>
      <c r="I19" s="13">
        <v>2</v>
      </c>
      <c r="J19" s="13">
        <v>4</v>
      </c>
      <c r="K19" s="11">
        <f t="shared" si="4"/>
        <v>122</v>
      </c>
    </row>
    <row r="20" spans="1:11" ht="17.25" customHeight="1">
      <c r="A20" s="16" t="s">
        <v>22</v>
      </c>
      <c r="B20" s="11">
        <f>+B21+B22+B23</f>
        <v>166601</v>
      </c>
      <c r="C20" s="11">
        <f aca="true" t="shared" si="6" ref="C20:J20">+C21+C22+C23</f>
        <v>189623</v>
      </c>
      <c r="D20" s="11">
        <f t="shared" si="6"/>
        <v>217858</v>
      </c>
      <c r="E20" s="11">
        <f t="shared" si="6"/>
        <v>134718</v>
      </c>
      <c r="F20" s="11">
        <f t="shared" si="6"/>
        <v>214377</v>
      </c>
      <c r="G20" s="11">
        <f t="shared" si="6"/>
        <v>411423</v>
      </c>
      <c r="H20" s="11">
        <f t="shared" si="6"/>
        <v>141050</v>
      </c>
      <c r="I20" s="11">
        <f t="shared" si="6"/>
        <v>32841</v>
      </c>
      <c r="J20" s="11">
        <f t="shared" si="6"/>
        <v>83122</v>
      </c>
      <c r="K20" s="11">
        <f t="shared" si="4"/>
        <v>1591613</v>
      </c>
    </row>
    <row r="21" spans="1:12" ht="17.25" customHeight="1">
      <c r="A21" s="12" t="s">
        <v>23</v>
      </c>
      <c r="B21" s="13">
        <v>86506</v>
      </c>
      <c r="C21" s="13">
        <v>108471</v>
      </c>
      <c r="D21" s="13">
        <v>126846</v>
      </c>
      <c r="E21" s="13">
        <v>75785</v>
      </c>
      <c r="F21" s="13">
        <v>119783</v>
      </c>
      <c r="G21" s="13">
        <v>212054</v>
      </c>
      <c r="H21" s="13">
        <v>76163</v>
      </c>
      <c r="I21" s="13">
        <v>19997</v>
      </c>
      <c r="J21" s="13">
        <v>47012</v>
      </c>
      <c r="K21" s="11">
        <f t="shared" si="4"/>
        <v>872617</v>
      </c>
      <c r="L21" s="52"/>
    </row>
    <row r="22" spans="1:12" ht="17.25" customHeight="1">
      <c r="A22" s="12" t="s">
        <v>24</v>
      </c>
      <c r="B22" s="13">
        <v>76216</v>
      </c>
      <c r="C22" s="13">
        <v>76279</v>
      </c>
      <c r="D22" s="13">
        <v>87041</v>
      </c>
      <c r="E22" s="13">
        <v>56201</v>
      </c>
      <c r="F22" s="13">
        <v>91040</v>
      </c>
      <c r="G22" s="13">
        <v>192888</v>
      </c>
      <c r="H22" s="13">
        <v>59942</v>
      </c>
      <c r="I22" s="13">
        <v>12035</v>
      </c>
      <c r="J22" s="13">
        <v>34767</v>
      </c>
      <c r="K22" s="11">
        <f t="shared" si="4"/>
        <v>686409</v>
      </c>
      <c r="L22" s="52"/>
    </row>
    <row r="23" spans="1:11" ht="17.25" customHeight="1">
      <c r="A23" s="12" t="s">
        <v>25</v>
      </c>
      <c r="B23" s="13">
        <v>3879</v>
      </c>
      <c r="C23" s="13">
        <v>4873</v>
      </c>
      <c r="D23" s="13">
        <v>3971</v>
      </c>
      <c r="E23" s="13">
        <v>2732</v>
      </c>
      <c r="F23" s="13">
        <v>3554</v>
      </c>
      <c r="G23" s="13">
        <v>6481</v>
      </c>
      <c r="H23" s="13">
        <v>4945</v>
      </c>
      <c r="I23" s="13">
        <v>809</v>
      </c>
      <c r="J23" s="13">
        <v>1343</v>
      </c>
      <c r="K23" s="11">
        <f t="shared" si="4"/>
        <v>32587</v>
      </c>
    </row>
    <row r="24" spans="1:11" ht="17.25" customHeight="1">
      <c r="A24" s="16" t="s">
        <v>26</v>
      </c>
      <c r="B24" s="13">
        <f>+B25+B26</f>
        <v>135704</v>
      </c>
      <c r="C24" s="13">
        <f aca="true" t="shared" si="7" ref="C24:J24">+C25+C26</f>
        <v>188250</v>
      </c>
      <c r="D24" s="13">
        <f t="shared" si="7"/>
        <v>204995</v>
      </c>
      <c r="E24" s="13">
        <f t="shared" si="7"/>
        <v>127816</v>
      </c>
      <c r="F24" s="13">
        <f t="shared" si="7"/>
        <v>154477</v>
      </c>
      <c r="G24" s="13">
        <f t="shared" si="7"/>
        <v>222518</v>
      </c>
      <c r="H24" s="13">
        <f t="shared" si="7"/>
        <v>112059</v>
      </c>
      <c r="I24" s="13">
        <f t="shared" si="7"/>
        <v>33602</v>
      </c>
      <c r="J24" s="13">
        <f t="shared" si="7"/>
        <v>89946</v>
      </c>
      <c r="K24" s="11">
        <f t="shared" si="4"/>
        <v>1269367</v>
      </c>
    </row>
    <row r="25" spans="1:12" ht="17.25" customHeight="1">
      <c r="A25" s="12" t="s">
        <v>114</v>
      </c>
      <c r="B25" s="13">
        <v>66878</v>
      </c>
      <c r="C25" s="13">
        <v>101645</v>
      </c>
      <c r="D25" s="13">
        <v>116288</v>
      </c>
      <c r="E25" s="13">
        <v>71835</v>
      </c>
      <c r="F25" s="13">
        <v>82960</v>
      </c>
      <c r="G25" s="13">
        <v>111531</v>
      </c>
      <c r="H25" s="13">
        <v>56295</v>
      </c>
      <c r="I25" s="13">
        <v>20575</v>
      </c>
      <c r="J25" s="13">
        <v>49200</v>
      </c>
      <c r="K25" s="11">
        <f t="shared" si="4"/>
        <v>677207</v>
      </c>
      <c r="L25" s="52"/>
    </row>
    <row r="26" spans="1:12" ht="17.25" customHeight="1">
      <c r="A26" s="12" t="s">
        <v>115</v>
      </c>
      <c r="B26" s="13">
        <v>68826</v>
      </c>
      <c r="C26" s="13">
        <v>86605</v>
      </c>
      <c r="D26" s="13">
        <v>88707</v>
      </c>
      <c r="E26" s="13">
        <v>55981</v>
      </c>
      <c r="F26" s="13">
        <v>71517</v>
      </c>
      <c r="G26" s="13">
        <v>110987</v>
      </c>
      <c r="H26" s="13">
        <v>55764</v>
      </c>
      <c r="I26" s="13">
        <v>13027</v>
      </c>
      <c r="J26" s="13">
        <v>40746</v>
      </c>
      <c r="K26" s="11">
        <f t="shared" si="4"/>
        <v>592160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7901</v>
      </c>
      <c r="I27" s="11">
        <v>0</v>
      </c>
      <c r="J27" s="11">
        <v>0</v>
      </c>
      <c r="K27" s="11">
        <f t="shared" si="4"/>
        <v>7901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10190.9</v>
      </c>
      <c r="I35" s="19">
        <v>0</v>
      </c>
      <c r="J35" s="19">
        <v>0</v>
      </c>
      <c r="K35" s="23">
        <f>SUM(B35:J35)</f>
        <v>10190.9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1700221.05</v>
      </c>
      <c r="C47" s="22">
        <f aca="true" t="shared" si="12" ref="C47:H47">+C48+C57</f>
        <v>2445907.8000000003</v>
      </c>
      <c r="D47" s="22">
        <f t="shared" si="12"/>
        <v>2867266.79</v>
      </c>
      <c r="E47" s="22">
        <f t="shared" si="12"/>
        <v>1628100.8699999999</v>
      </c>
      <c r="F47" s="22">
        <f t="shared" si="12"/>
        <v>2176906.2600000002</v>
      </c>
      <c r="G47" s="22">
        <f t="shared" si="12"/>
        <v>3143486.3300000005</v>
      </c>
      <c r="H47" s="22">
        <f t="shared" si="12"/>
        <v>1654573.7400000002</v>
      </c>
      <c r="I47" s="22">
        <f>+I48+I57</f>
        <v>629196.36</v>
      </c>
      <c r="J47" s="22">
        <f>+J48+J57</f>
        <v>1010057.01</v>
      </c>
      <c r="K47" s="22">
        <f>SUM(B47:J47)</f>
        <v>17255716.21</v>
      </c>
    </row>
    <row r="48" spans="1:11" ht="17.25" customHeight="1">
      <c r="A48" s="16" t="s">
        <v>107</v>
      </c>
      <c r="B48" s="23">
        <f>SUM(B49:B56)</f>
        <v>1680952.27</v>
      </c>
      <c r="C48" s="23">
        <f aca="true" t="shared" si="13" ref="C48:J48">SUM(C49:C56)</f>
        <v>2420549.16</v>
      </c>
      <c r="D48" s="23">
        <f t="shared" si="13"/>
        <v>2841129.42</v>
      </c>
      <c r="E48" s="23">
        <f t="shared" si="13"/>
        <v>1605148.74</v>
      </c>
      <c r="F48" s="23">
        <f t="shared" si="13"/>
        <v>2153226.16</v>
      </c>
      <c r="G48" s="23">
        <f t="shared" si="13"/>
        <v>3112910.6300000004</v>
      </c>
      <c r="H48" s="23">
        <f t="shared" si="13"/>
        <v>1634022.6700000002</v>
      </c>
      <c r="I48" s="23">
        <f t="shared" si="13"/>
        <v>629196.36</v>
      </c>
      <c r="J48" s="23">
        <f t="shared" si="13"/>
        <v>995693.4400000001</v>
      </c>
      <c r="K48" s="23">
        <f aca="true" t="shared" si="14" ref="K48:K57">SUM(B48:J48)</f>
        <v>17072828.85</v>
      </c>
    </row>
    <row r="49" spans="1:11" ht="17.25" customHeight="1">
      <c r="A49" s="34" t="s">
        <v>43</v>
      </c>
      <c r="B49" s="23">
        <f aca="true" t="shared" si="15" ref="B49:H49">ROUND(B30*B7,2)</f>
        <v>1679679.53</v>
      </c>
      <c r="C49" s="23">
        <f t="shared" si="15"/>
        <v>2413115.05</v>
      </c>
      <c r="D49" s="23">
        <f t="shared" si="15"/>
        <v>2838683.54</v>
      </c>
      <c r="E49" s="23">
        <f t="shared" si="15"/>
        <v>1604101.51</v>
      </c>
      <c r="F49" s="23">
        <f t="shared" si="15"/>
        <v>2151279.19</v>
      </c>
      <c r="G49" s="23">
        <f t="shared" si="15"/>
        <v>3110221.37</v>
      </c>
      <c r="H49" s="23">
        <f t="shared" si="15"/>
        <v>1622660.87</v>
      </c>
      <c r="I49" s="23">
        <f>ROUND(I30*I7,2)</f>
        <v>628130.64</v>
      </c>
      <c r="J49" s="23">
        <f>ROUND(J30*J7,2)</f>
        <v>993476.4</v>
      </c>
      <c r="K49" s="23">
        <f t="shared" si="14"/>
        <v>17041348.1</v>
      </c>
    </row>
    <row r="50" spans="1:11" ht="17.25" customHeight="1">
      <c r="A50" s="34" t="s">
        <v>44</v>
      </c>
      <c r="B50" s="19">
        <v>0</v>
      </c>
      <c r="C50" s="23">
        <f>ROUND(C31*C7,2)</f>
        <v>5363.81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5363.81</v>
      </c>
    </row>
    <row r="51" spans="1:11" ht="17.25" customHeight="1">
      <c r="A51" s="66" t="s">
        <v>103</v>
      </c>
      <c r="B51" s="67">
        <f aca="true" t="shared" si="16" ref="B51:H51">ROUND(B32*B7,2)</f>
        <v>-2818.94</v>
      </c>
      <c r="C51" s="67">
        <f t="shared" si="16"/>
        <v>-3703.42</v>
      </c>
      <c r="D51" s="67">
        <f t="shared" si="16"/>
        <v>-3939.88</v>
      </c>
      <c r="E51" s="67">
        <f t="shared" si="16"/>
        <v>-2398.17</v>
      </c>
      <c r="F51" s="67">
        <f t="shared" si="16"/>
        <v>-3334.55</v>
      </c>
      <c r="G51" s="67">
        <f t="shared" si="16"/>
        <v>-4740.82</v>
      </c>
      <c r="H51" s="67">
        <f t="shared" si="16"/>
        <v>-2544.14</v>
      </c>
      <c r="I51" s="19">
        <v>0</v>
      </c>
      <c r="J51" s="19">
        <v>0</v>
      </c>
      <c r="K51" s="67">
        <f>SUM(B51:J51)</f>
        <v>-23479.920000000002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10190.9</v>
      </c>
      <c r="I53" s="31">
        <f>+I35</f>
        <v>0</v>
      </c>
      <c r="J53" s="31">
        <f>+J35</f>
        <v>0</v>
      </c>
      <c r="K53" s="23">
        <f t="shared" si="14"/>
        <v>10190.9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-211354.63</v>
      </c>
      <c r="C61" s="35">
        <f t="shared" si="17"/>
        <v>-343432.66000000003</v>
      </c>
      <c r="D61" s="35">
        <f t="shared" si="17"/>
        <v>-334262.26</v>
      </c>
      <c r="E61" s="35">
        <f t="shared" si="17"/>
        <v>-193324.07</v>
      </c>
      <c r="F61" s="35">
        <f t="shared" si="17"/>
        <v>-249659.45</v>
      </c>
      <c r="G61" s="35">
        <f t="shared" si="17"/>
        <v>-313444.25</v>
      </c>
      <c r="H61" s="35">
        <f t="shared" si="17"/>
        <v>-245526.24</v>
      </c>
      <c r="I61" s="35">
        <f t="shared" si="17"/>
        <v>-128256.91</v>
      </c>
      <c r="J61" s="35">
        <f t="shared" si="17"/>
        <v>-97290.93</v>
      </c>
      <c r="K61" s="35">
        <f>SUM(B61:J61)</f>
        <v>-2116551.4</v>
      </c>
    </row>
    <row r="62" spans="1:11" ht="18.75" customHeight="1">
      <c r="A62" s="16" t="s">
        <v>74</v>
      </c>
      <c r="B62" s="35">
        <f aca="true" t="shared" si="18" ref="B62:J62">B63+B64+B65+B66+B67+B68</f>
        <v>-140125</v>
      </c>
      <c r="C62" s="35">
        <f t="shared" si="18"/>
        <v>-192173.6</v>
      </c>
      <c r="D62" s="35">
        <f t="shared" si="18"/>
        <v>-173337</v>
      </c>
      <c r="E62" s="35">
        <f t="shared" si="18"/>
        <v>-131863.8</v>
      </c>
      <c r="F62" s="35">
        <f t="shared" si="18"/>
        <v>-146246.8</v>
      </c>
      <c r="G62" s="35">
        <f t="shared" si="18"/>
        <v>-196456.2</v>
      </c>
      <c r="H62" s="35">
        <f t="shared" si="18"/>
        <v>-174838</v>
      </c>
      <c r="I62" s="35">
        <f t="shared" si="18"/>
        <v>-31764.2</v>
      </c>
      <c r="J62" s="35">
        <f t="shared" si="18"/>
        <v>-64926.8</v>
      </c>
      <c r="K62" s="35">
        <f aca="true" t="shared" si="19" ref="K62:K91">SUM(B62:J62)</f>
        <v>-1251731.4</v>
      </c>
    </row>
    <row r="63" spans="1:11" ht="18.75" customHeight="1">
      <c r="A63" s="12" t="s">
        <v>75</v>
      </c>
      <c r="B63" s="35">
        <f>-ROUND(B9*$D$3,2)</f>
        <v>-140125</v>
      </c>
      <c r="C63" s="35">
        <f aca="true" t="shared" si="20" ref="C63:J63">-ROUND(C9*$D$3,2)</f>
        <v>-192173.6</v>
      </c>
      <c r="D63" s="35">
        <f t="shared" si="20"/>
        <v>-173337</v>
      </c>
      <c r="E63" s="35">
        <f t="shared" si="20"/>
        <v>-131863.8</v>
      </c>
      <c r="F63" s="35">
        <f t="shared" si="20"/>
        <v>-146246.8</v>
      </c>
      <c r="G63" s="35">
        <f t="shared" si="20"/>
        <v>-196456.2</v>
      </c>
      <c r="H63" s="35">
        <f t="shared" si="20"/>
        <v>-174838</v>
      </c>
      <c r="I63" s="35">
        <f t="shared" si="20"/>
        <v>-31764.2</v>
      </c>
      <c r="J63" s="35">
        <f t="shared" si="20"/>
        <v>-64926.8</v>
      </c>
      <c r="K63" s="35">
        <f t="shared" si="19"/>
        <v>-1251731.4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-71229.63</v>
      </c>
      <c r="C69" s="67">
        <f>SUM(C70:C102)</f>
        <v>-151259.06</v>
      </c>
      <c r="D69" s="67">
        <f>SUM(D70:D102)</f>
        <v>-160925.26</v>
      </c>
      <c r="E69" s="67">
        <f aca="true" t="shared" si="21" ref="E69:J69">SUM(E70:E102)</f>
        <v>-61460.270000000004</v>
      </c>
      <c r="F69" s="67">
        <f t="shared" si="21"/>
        <v>-103412.65000000001</v>
      </c>
      <c r="G69" s="67">
        <f t="shared" si="21"/>
        <v>-116988.04999999999</v>
      </c>
      <c r="H69" s="67">
        <f t="shared" si="21"/>
        <v>-70688.23999999999</v>
      </c>
      <c r="I69" s="67">
        <f t="shared" si="21"/>
        <v>-96492.71</v>
      </c>
      <c r="J69" s="67">
        <f t="shared" si="21"/>
        <v>-32364.129999999997</v>
      </c>
      <c r="K69" s="67">
        <f t="shared" si="19"/>
        <v>-864819.9999999999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7">
        <v>-46538.33</v>
      </c>
      <c r="C76" s="67">
        <v>-117288.11</v>
      </c>
      <c r="D76" s="67">
        <v>-126244.86</v>
      </c>
      <c r="E76" s="67">
        <v>-38673.62</v>
      </c>
      <c r="F76" s="67">
        <v>-69092.05</v>
      </c>
      <c r="G76" s="67">
        <v>-63535.34</v>
      </c>
      <c r="H76" s="67">
        <v>-46504.13</v>
      </c>
      <c r="I76" s="67">
        <v>-25123.11</v>
      </c>
      <c r="J76" s="67">
        <v>-17197.6</v>
      </c>
      <c r="K76" s="67">
        <f t="shared" si="19"/>
        <v>-550197.1499999999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-9000</v>
      </c>
      <c r="H84" s="67">
        <v>-2000</v>
      </c>
      <c r="I84" s="67">
        <v>-1000</v>
      </c>
      <c r="J84" s="19">
        <v>0</v>
      </c>
      <c r="K84" s="67">
        <f t="shared" si="19"/>
        <v>-18000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137</v>
      </c>
      <c r="B86" s="19">
        <v>0</v>
      </c>
      <c r="C86" s="19">
        <v>0</v>
      </c>
      <c r="D86" s="19">
        <v>0</v>
      </c>
      <c r="E86" s="19">
        <v>0</v>
      </c>
      <c r="F86" s="67">
        <v>-2000</v>
      </c>
      <c r="G86" s="19">
        <v>0</v>
      </c>
      <c r="H86" s="19">
        <v>0</v>
      </c>
      <c r="I86" s="19">
        <v>0</v>
      </c>
      <c r="J86" s="19">
        <v>0</v>
      </c>
      <c r="K86" s="67">
        <f t="shared" si="19"/>
        <v>-2000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134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31">
        <f>ROUND(SUM(B102:J102),2)</f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31">
        <f>ROUND(SUM(B103:J103),2)</f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31">
        <f>ROUND(SUM(B104:J104),2)</f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82</v>
      </c>
      <c r="B106" s="24">
        <f aca="true" t="shared" si="23" ref="B106:H106">+B107+B108</f>
        <v>1488866.4200000002</v>
      </c>
      <c r="C106" s="24">
        <f t="shared" si="23"/>
        <v>2102475.14</v>
      </c>
      <c r="D106" s="24">
        <f t="shared" si="23"/>
        <v>2533004.5300000003</v>
      </c>
      <c r="E106" s="24">
        <f t="shared" si="23"/>
        <v>1434776.7999999998</v>
      </c>
      <c r="F106" s="24">
        <f t="shared" si="23"/>
        <v>1927246.8100000003</v>
      </c>
      <c r="G106" s="24">
        <f t="shared" si="23"/>
        <v>2830042.0800000005</v>
      </c>
      <c r="H106" s="24">
        <f t="shared" si="23"/>
        <v>1409047.5000000002</v>
      </c>
      <c r="I106" s="24">
        <f>+I107+I108</f>
        <v>500939.45</v>
      </c>
      <c r="J106" s="24">
        <f>+J107+J108</f>
        <v>912766.08</v>
      </c>
      <c r="K106" s="48">
        <f t="shared" si="22"/>
        <v>15139164.81</v>
      </c>
      <c r="L106" s="54"/>
    </row>
    <row r="107" spans="1:12" ht="18" customHeight="1">
      <c r="A107" s="16" t="s">
        <v>81</v>
      </c>
      <c r="B107" s="24">
        <f aca="true" t="shared" si="24" ref="B107:J107">+B48+B62+B69+B103</f>
        <v>1469597.6400000001</v>
      </c>
      <c r="C107" s="24">
        <f t="shared" si="24"/>
        <v>2077116.5</v>
      </c>
      <c r="D107" s="24">
        <f t="shared" si="24"/>
        <v>2506867.16</v>
      </c>
      <c r="E107" s="24">
        <f t="shared" si="24"/>
        <v>1411824.67</v>
      </c>
      <c r="F107" s="24">
        <f t="shared" si="24"/>
        <v>1903566.7100000002</v>
      </c>
      <c r="G107" s="24">
        <f t="shared" si="24"/>
        <v>2799466.3800000004</v>
      </c>
      <c r="H107" s="24">
        <f t="shared" si="24"/>
        <v>1388496.4300000002</v>
      </c>
      <c r="I107" s="24">
        <f t="shared" si="24"/>
        <v>500939.45</v>
      </c>
      <c r="J107" s="24">
        <f t="shared" si="24"/>
        <v>898402.51</v>
      </c>
      <c r="K107" s="48">
        <f t="shared" si="22"/>
        <v>14956277.450000001</v>
      </c>
      <c r="L107" s="54"/>
    </row>
    <row r="108" spans="1:11" ht="18.75" customHeight="1">
      <c r="A108" s="16" t="s">
        <v>98</v>
      </c>
      <c r="B108" s="24">
        <f aca="true" t="shared" si="25" ref="B108:J108">IF(+B57+B104+B109&lt;0,0,(B57+B104+B109))</f>
        <v>19268.78</v>
      </c>
      <c r="C108" s="24">
        <f t="shared" si="25"/>
        <v>25358.64</v>
      </c>
      <c r="D108" s="24">
        <f t="shared" si="25"/>
        <v>26137.37</v>
      </c>
      <c r="E108" s="24">
        <f t="shared" si="25"/>
        <v>22952.13</v>
      </c>
      <c r="F108" s="24">
        <f t="shared" si="25"/>
        <v>23680.1</v>
      </c>
      <c r="G108" s="24">
        <f t="shared" si="25"/>
        <v>30575.7</v>
      </c>
      <c r="H108" s="24">
        <f t="shared" si="25"/>
        <v>20551.07</v>
      </c>
      <c r="I108" s="19">
        <f t="shared" si="25"/>
        <v>0</v>
      </c>
      <c r="J108" s="24">
        <f t="shared" si="25"/>
        <v>14363.57</v>
      </c>
      <c r="K108" s="48">
        <f t="shared" si="22"/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15139164.809999999</v>
      </c>
      <c r="L114" s="54"/>
    </row>
    <row r="115" spans="1:11" ht="18.75" customHeight="1">
      <c r="A115" s="26" t="s">
        <v>70</v>
      </c>
      <c r="B115" s="27">
        <v>190491.01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190491.01</v>
      </c>
    </row>
    <row r="116" spans="1:11" ht="18.75" customHeight="1">
      <c r="A116" s="26" t="s">
        <v>71</v>
      </c>
      <c r="B116" s="27">
        <v>1298375.41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1298375.41</v>
      </c>
    </row>
    <row r="117" spans="1:11" ht="18.75" customHeight="1">
      <c r="A117" s="26" t="s">
        <v>72</v>
      </c>
      <c r="B117" s="40">
        <v>0</v>
      </c>
      <c r="C117" s="27">
        <f>+C106</f>
        <v>2102475.14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2102475.14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2533004.5300000003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2533004.5300000003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1291299.12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1291299.12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143477.68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143477.68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367525.81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367525.81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682821.33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682821.33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97389.1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97389.1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779510.57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779510.57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827509.4</v>
      </c>
      <c r="H125" s="40">
        <v>0</v>
      </c>
      <c r="I125" s="40">
        <v>0</v>
      </c>
      <c r="J125" s="40">
        <v>0</v>
      </c>
      <c r="K125" s="41">
        <f t="shared" si="26"/>
        <v>827509.4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65826.66</v>
      </c>
      <c r="H126" s="40">
        <v>0</v>
      </c>
      <c r="I126" s="40">
        <v>0</v>
      </c>
      <c r="J126" s="40">
        <v>0</v>
      </c>
      <c r="K126" s="41">
        <f t="shared" si="26"/>
        <v>65826.66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403874.78</v>
      </c>
      <c r="H127" s="40">
        <v>0</v>
      </c>
      <c r="I127" s="40">
        <v>0</v>
      </c>
      <c r="J127" s="40">
        <v>0</v>
      </c>
      <c r="K127" s="41">
        <f t="shared" si="26"/>
        <v>403874.78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336896.47</v>
      </c>
      <c r="H128" s="40">
        <v>0</v>
      </c>
      <c r="I128" s="40">
        <v>0</v>
      </c>
      <c r="J128" s="40">
        <v>0</v>
      </c>
      <c r="K128" s="41">
        <f t="shared" si="26"/>
        <v>336896.47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1195934.78</v>
      </c>
      <c r="H129" s="40">
        <v>0</v>
      </c>
      <c r="I129" s="40">
        <v>0</v>
      </c>
      <c r="J129" s="40">
        <v>0</v>
      </c>
      <c r="K129" s="41">
        <f t="shared" si="26"/>
        <v>1195934.78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486799.57</v>
      </c>
      <c r="I130" s="40">
        <v>0</v>
      </c>
      <c r="J130" s="40">
        <v>0</v>
      </c>
      <c r="K130" s="41">
        <f t="shared" si="26"/>
        <v>486799.57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922247.93</v>
      </c>
      <c r="I131" s="40">
        <v>0</v>
      </c>
      <c r="J131" s="40">
        <v>0</v>
      </c>
      <c r="K131" s="41">
        <f t="shared" si="26"/>
        <v>922247.93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500939.45</v>
      </c>
      <c r="J132" s="40">
        <v>0</v>
      </c>
      <c r="K132" s="41">
        <f t="shared" si="26"/>
        <v>500939.45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912766.07</v>
      </c>
      <c r="K133" s="44">
        <f t="shared" si="26"/>
        <v>912766.07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0.010000000009313226</v>
      </c>
      <c r="K134" s="51"/>
    </row>
    <row r="135" ht="18.75" customHeight="1">
      <c r="A135" s="76" t="s">
        <v>135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2017-09-11T20:07:30Z</dcterms:modified>
  <cp:category/>
  <cp:version/>
  <cp:contentType/>
  <cp:contentStatus/>
</cp:coreProperties>
</file>