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<sst xmlns="http://schemas.openxmlformats.org/spreadsheetml/2006/main" count="140" uniqueCount="140">
  <si>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</si>
  <si>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</si>
  <si>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</si>
  <si>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</si>
  <si>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</si>
  <si>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</si>
  <si>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</si>
  <si>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</si>
  <si>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</si>
  <si>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</si>
  <si>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</si>
  <si>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</si>
  <si>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</si>
  <si>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</si>
  <si>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</si>
  <si>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</si>
  <si>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</si>
  <si>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</si>
  <si>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</si>
  <si>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</si>
  <si>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</si>
  <si>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</si>
  <si>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</si>
  <si>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</si>
  <si>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</si>
  <si>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</si>
  <si>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</si>
  <si>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</si>
  <si>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</si>
  <si>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</si>
  <si>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</si>
  <si>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</si>
  <si>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</si>
  <si>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</si>
  <si>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</si>
  <si>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</si>
  <si>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</si>
  <si>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</si>
  <si>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</si>
  <si>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</si>
  <si>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</si>
  <si>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</si>
  <si>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</si>
  <si>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</si>
  <si>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</si>
  <si>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</si>
  <si>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</si>
  <si>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</si>
  <si>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</si>
  <si>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</si>
  <si>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</si>
  <si>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</si>
  <si>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</si>
  <si>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</si>
  <si>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</si>
  <si>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</si>
  <si>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</si>
  <si>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</si>
  <si>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</si>
  <si>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</si>
  <si>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</si>
  <si>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</si>
  <si>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</si>
  <si>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</si>
  <si>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</si>
  <si>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</si>
  <si>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</si>
  <si>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</si>
  <si>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</si>
  <si>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</si>
  <si>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</si>
  <si>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</si>
  <si>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</si>
  <si>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</si>
  <si>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</si>
  <si>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</si>
  <si>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</si>
  <si>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</si>
  <si>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</si>
  <si>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</si>
  <si>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</si>
  <si>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</si>
  <si>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</si>
  <si>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</si>
  <si>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</si>
  <si>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</si>
  <si>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</si>
  <si>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</si>
  <si>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</si>
  <si>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</si>
  <si>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</si>
  <si>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</si>
  <si>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</si>
  <si>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</si>
  <si>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</si>
  <si>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</si>
  <si>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</si>
  <si>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</si>
  <si>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</si>
  <si>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</si>
  <si>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</si>
  <si>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</si>
  <si>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</si>
  <si>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</si>
  <si>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</si>
  <si>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</si>
  <si>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</si>
  <si>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</si>
  <si>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</si>
  <si>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</si>
  <si>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</si>
  <si>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</si>
  <si>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</si>
  <si>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</si>
  <si>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</si>
  <si>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</si>
  <si>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</si>
  <si>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</si>
  <si>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</si>
  <si>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</si>
  <si>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</si>
  <si>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OPERAÇÃO 30/10/17 - VENCIMENTO 07/11/17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</si>
  <si>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</si>
  <si>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</si>
  <si>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</si>
  <si>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</si>
  <si>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</si>
  <si>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</si>
  <si>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</si>
  <si>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</si>
  <si>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</si>
  <si>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</si>
  <si>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</si>
  <si>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</si>
  <si>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</si>
  <si>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</si>
  <si>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</si>
  <si>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</si>
  <si>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</si>
  <si>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(1) Ajuste de remuneração previsto contratualmente, período de 25/09 a 24/10/17, parcela 4/20.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</si>
</sst>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121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588646</v>
      </c>
      <c r="C7" s="9">
        <f t="shared" si="0"/>
        <v>769583</v>
      </c>
      <c r="D7" s="9">
        <f t="shared" si="0"/>
        <v>782703</v>
      </c>
      <c r="E7" s="9">
        <f t="shared" si="0"/>
        <v>534860</v>
      </c>
      <c r="F7" s="9">
        <f t="shared" si="0"/>
        <v>713932</v>
      </c>
      <c r="G7" s="9">
        <f t="shared" si="0"/>
        <v>1213128</v>
      </c>
      <c r="H7" s="9">
        <f t="shared" si="0"/>
        <v>560318</v>
      </c>
      <c r="I7" s="9">
        <f t="shared" si="0"/>
        <v>121978</v>
      </c>
      <c r="J7" s="9">
        <f t="shared" si="0"/>
        <v>320276</v>
      </c>
      <c r="K7" s="9">
        <f t="shared" si="0"/>
        <v>5605424</v>
      </c>
      <c r="L7" s="50"/>
    </row>
    <row r="8" spans="1:11" ht="17.25" customHeight="1">
      <c r="A8" s="10" t="s">
        <v>97</v>
      </c>
      <c r="B8" s="11">
        <f>B9+B12+B16</f>
        <v>279974</v>
      </c>
      <c r="C8" s="11">
        <f aca="true" t="shared" si="1" ref="C8:J8">C9+C12+C16</f>
        <v>377783</v>
      </c>
      <c r="D8" s="11">
        <f t="shared" si="1"/>
        <v>357568</v>
      </c>
      <c r="E8" s="11">
        <f t="shared" si="1"/>
        <v>260751</v>
      </c>
      <c r="F8" s="11">
        <f t="shared" si="1"/>
        <v>336197</v>
      </c>
      <c r="G8" s="11">
        <f t="shared" si="1"/>
        <v>571309</v>
      </c>
      <c r="H8" s="11">
        <f t="shared" si="1"/>
        <v>290505</v>
      </c>
      <c r="I8" s="11">
        <f t="shared" si="1"/>
        <v>54061</v>
      </c>
      <c r="J8" s="11">
        <f t="shared" si="1"/>
        <v>144953</v>
      </c>
      <c r="K8" s="11">
        <f>SUM(B8:J8)</f>
        <v>2673101</v>
      </c>
    </row>
    <row r="9" spans="1:11" ht="17.25" customHeight="1">
      <c r="A9" s="15" t="s">
        <v>16</v>
      </c>
      <c r="B9" s="13">
        <f>+B10+B11</f>
        <v>38123</v>
      </c>
      <c r="C9" s="13">
        <f aca="true" t="shared" si="2" ref="C9:J9">+C10+C11</f>
        <v>54641</v>
      </c>
      <c r="D9" s="13">
        <f t="shared" si="2"/>
        <v>46843</v>
      </c>
      <c r="E9" s="13">
        <f t="shared" si="2"/>
        <v>35950</v>
      </c>
      <c r="F9" s="13">
        <f t="shared" si="2"/>
        <v>41238</v>
      </c>
      <c r="G9" s="13">
        <f t="shared" si="2"/>
        <v>54609</v>
      </c>
      <c r="H9" s="13">
        <f t="shared" si="2"/>
        <v>47247</v>
      </c>
      <c r="I9" s="13">
        <f t="shared" si="2"/>
        <v>8606</v>
      </c>
      <c r="J9" s="13">
        <f t="shared" si="2"/>
        <v>17705</v>
      </c>
      <c r="K9" s="11">
        <f>SUM(B9:J9)</f>
        <v>344962</v>
      </c>
    </row>
    <row r="10" spans="1:11" ht="17.25" customHeight="1">
      <c r="A10" s="29" t="s">
        <v>17</v>
      </c>
      <c r="B10" s="13">
        <v>38123</v>
      </c>
      <c r="C10" s="13">
        <v>54641</v>
      </c>
      <c r="D10" s="13">
        <v>46843</v>
      </c>
      <c r="E10" s="13">
        <v>35950</v>
      </c>
      <c r="F10" s="13">
        <v>41238</v>
      </c>
      <c r="G10" s="13">
        <v>54609</v>
      </c>
      <c r="H10" s="13">
        <v>47247</v>
      </c>
      <c r="I10" s="13">
        <v>8606</v>
      </c>
      <c r="J10" s="13">
        <v>17705</v>
      </c>
      <c r="K10" s="11">
        <f>SUM(B10:J10)</f>
        <v>344962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227719</v>
      </c>
      <c r="C12" s="17">
        <f t="shared" si="3"/>
        <v>303586</v>
      </c>
      <c r="D12" s="17">
        <f t="shared" si="3"/>
        <v>292321</v>
      </c>
      <c r="E12" s="17">
        <f t="shared" si="3"/>
        <v>211939</v>
      </c>
      <c r="F12" s="17">
        <f t="shared" si="3"/>
        <v>275138</v>
      </c>
      <c r="G12" s="17">
        <f t="shared" si="3"/>
        <v>482137</v>
      </c>
      <c r="H12" s="17">
        <f t="shared" si="3"/>
        <v>229349</v>
      </c>
      <c r="I12" s="17">
        <f t="shared" si="3"/>
        <v>42447</v>
      </c>
      <c r="J12" s="17">
        <f t="shared" si="3"/>
        <v>119654</v>
      </c>
      <c r="K12" s="11">
        <f aca="true" t="shared" si="4" ref="K12:K27">SUM(B12:J12)</f>
        <v>2184290</v>
      </c>
    </row>
    <row r="13" spans="1:13" ht="17.25" customHeight="1">
      <c r="A13" s="14" t="s">
        <v>19</v>
      </c>
      <c r="B13" s="13">
        <v>108936</v>
      </c>
      <c r="C13" s="13">
        <v>155119</v>
      </c>
      <c r="D13" s="13">
        <v>154689</v>
      </c>
      <c r="E13" s="13">
        <v>108183</v>
      </c>
      <c r="F13" s="13">
        <v>139854</v>
      </c>
      <c r="G13" s="13">
        <v>230448</v>
      </c>
      <c r="H13" s="13">
        <v>104987</v>
      </c>
      <c r="I13" s="13">
        <v>23618</v>
      </c>
      <c r="J13" s="13">
        <v>62945</v>
      </c>
      <c r="K13" s="11">
        <f t="shared" si="4"/>
        <v>1088779</v>
      </c>
      <c r="L13" s="50"/>
      <c r="M13" s="51"/>
    </row>
    <row r="14" spans="1:12" ht="17.25" customHeight="1">
      <c r="A14" s="14" t="s">
        <v>20</v>
      </c>
      <c r="B14" s="13">
        <v>109274</v>
      </c>
      <c r="C14" s="13">
        <v>133386</v>
      </c>
      <c r="D14" s="13">
        <v>127627</v>
      </c>
      <c r="E14" s="13">
        <v>94611</v>
      </c>
      <c r="F14" s="13">
        <v>125760</v>
      </c>
      <c r="G14" s="13">
        <v>236214</v>
      </c>
      <c r="H14" s="13">
        <v>107088</v>
      </c>
      <c r="I14" s="13">
        <v>16399</v>
      </c>
      <c r="J14" s="13">
        <v>53337</v>
      </c>
      <c r="K14" s="11">
        <f t="shared" si="4"/>
        <v>1003696</v>
      </c>
      <c r="L14" s="50"/>
    </row>
    <row r="15" spans="1:11" ht="17.25" customHeight="1">
      <c r="A15" s="14" t="s">
        <v>21</v>
      </c>
      <c r="B15" s="13">
        <v>9509</v>
      </c>
      <c r="C15" s="13">
        <v>15081</v>
      </c>
      <c r="D15" s="13">
        <v>10005</v>
      </c>
      <c r="E15" s="13">
        <v>9145</v>
      </c>
      <c r="F15" s="13">
        <v>9524</v>
      </c>
      <c r="G15" s="13">
        <v>15475</v>
      </c>
      <c r="H15" s="13">
        <v>17274</v>
      </c>
      <c r="I15" s="13">
        <v>2430</v>
      </c>
      <c r="J15" s="13">
        <v>3372</v>
      </c>
      <c r="K15" s="11">
        <f t="shared" si="4"/>
        <v>91815</v>
      </c>
    </row>
    <row r="16" spans="1:11" ht="17.25" customHeight="1">
      <c r="A16" s="15" t="s">
        <v>93</v>
      </c>
      <c r="B16" s="13">
        <f>B17+B18+B19</f>
        <v>14132</v>
      </c>
      <c r="C16" s="13">
        <f aca="true" t="shared" si="5" ref="C16:J16">C17+C18+C19</f>
        <v>19556</v>
      </c>
      <c r="D16" s="13">
        <f t="shared" si="5"/>
        <v>18404</v>
      </c>
      <c r="E16" s="13">
        <f t="shared" si="5"/>
        <v>12862</v>
      </c>
      <c r="F16" s="13">
        <f t="shared" si="5"/>
        <v>19821</v>
      </c>
      <c r="G16" s="13">
        <f t="shared" si="5"/>
        <v>34563</v>
      </c>
      <c r="H16" s="13">
        <f t="shared" si="5"/>
        <v>13909</v>
      </c>
      <c r="I16" s="13">
        <f t="shared" si="5"/>
        <v>3008</v>
      </c>
      <c r="J16" s="13">
        <f t="shared" si="5"/>
        <v>7594</v>
      </c>
      <c r="K16" s="11">
        <f t="shared" si="4"/>
        <v>143849</v>
      </c>
    </row>
    <row r="17" spans="1:11" ht="17.25" customHeight="1">
      <c r="A17" s="14" t="s">
        <v>94</v>
      </c>
      <c r="B17" s="13">
        <v>14031</v>
      </c>
      <c r="C17" s="13">
        <v>19477</v>
      </c>
      <c r="D17" s="13">
        <v>18288</v>
      </c>
      <c r="E17" s="13">
        <v>12796</v>
      </c>
      <c r="F17" s="13">
        <v>19720</v>
      </c>
      <c r="G17" s="13">
        <v>34372</v>
      </c>
      <c r="H17" s="13">
        <v>13831</v>
      </c>
      <c r="I17" s="13">
        <v>2994</v>
      </c>
      <c r="J17" s="13">
        <v>7562</v>
      </c>
      <c r="K17" s="11">
        <f t="shared" si="4"/>
        <v>143071</v>
      </c>
    </row>
    <row r="18" spans="1:11" ht="17.25" customHeight="1">
      <c r="A18" s="14" t="s">
        <v>95</v>
      </c>
      <c r="B18" s="13">
        <v>75</v>
      </c>
      <c r="C18" s="13">
        <v>67</v>
      </c>
      <c r="D18" s="13">
        <v>93</v>
      </c>
      <c r="E18" s="13">
        <v>60</v>
      </c>
      <c r="F18" s="13">
        <v>89</v>
      </c>
      <c r="G18" s="13">
        <v>173</v>
      </c>
      <c r="H18" s="13">
        <v>60</v>
      </c>
      <c r="I18" s="13">
        <v>13</v>
      </c>
      <c r="J18" s="13">
        <v>27</v>
      </c>
      <c r="K18" s="11">
        <f t="shared" si="4"/>
        <v>657</v>
      </c>
    </row>
    <row r="19" spans="1:11" ht="17.25" customHeight="1">
      <c r="A19" s="14" t="s">
        <v>96</v>
      </c>
      <c r="B19" s="13">
        <v>26</v>
      </c>
      <c r="C19" s="13">
        <v>12</v>
      </c>
      <c r="D19" s="13">
        <v>23</v>
      </c>
      <c r="E19" s="13">
        <v>6</v>
      </c>
      <c r="F19" s="13">
        <v>12</v>
      </c>
      <c r="G19" s="13">
        <v>18</v>
      </c>
      <c r="H19" s="13">
        <v>18</v>
      </c>
      <c r="I19" s="13">
        <v>1</v>
      </c>
      <c r="J19" s="13">
        <v>5</v>
      </c>
      <c r="K19" s="11">
        <f t="shared" si="4"/>
        <v>121</v>
      </c>
    </row>
    <row r="20" spans="1:11" ht="17.25" customHeight="1">
      <c r="A20" s="16" t="s">
        <v>22</v>
      </c>
      <c r="B20" s="11">
        <f>+B21+B22+B23</f>
        <v>163411</v>
      </c>
      <c r="C20" s="11">
        <f aca="true" t="shared" si="6" ref="C20:J20">+C21+C22+C23</f>
        <v>189064</v>
      </c>
      <c r="D20" s="11">
        <f t="shared" si="6"/>
        <v>211298</v>
      </c>
      <c r="E20" s="11">
        <f t="shared" si="6"/>
        <v>134421</v>
      </c>
      <c r="F20" s="11">
        <f t="shared" si="6"/>
        <v>211682</v>
      </c>
      <c r="G20" s="11">
        <f t="shared" si="6"/>
        <v>401800</v>
      </c>
      <c r="H20" s="11">
        <f t="shared" si="6"/>
        <v>139008</v>
      </c>
      <c r="I20" s="11">
        <f t="shared" si="6"/>
        <v>32623</v>
      </c>
      <c r="J20" s="11">
        <f t="shared" si="6"/>
        <v>81664</v>
      </c>
      <c r="K20" s="11">
        <f t="shared" si="4"/>
        <v>1564971</v>
      </c>
    </row>
    <row r="21" spans="1:12" ht="17.25" customHeight="1">
      <c r="A21" s="12" t="s">
        <v>23</v>
      </c>
      <c r="B21" s="13">
        <v>86859</v>
      </c>
      <c r="C21" s="13">
        <v>110760</v>
      </c>
      <c r="D21" s="13">
        <v>126316</v>
      </c>
      <c r="E21" s="13">
        <v>77871</v>
      </c>
      <c r="F21" s="13">
        <v>120838</v>
      </c>
      <c r="G21" s="13">
        <v>212415</v>
      </c>
      <c r="H21" s="13">
        <v>76835</v>
      </c>
      <c r="I21" s="13">
        <v>20318</v>
      </c>
      <c r="J21" s="13">
        <v>47410</v>
      </c>
      <c r="K21" s="11">
        <f t="shared" si="4"/>
        <v>879622</v>
      </c>
      <c r="L21" s="50"/>
    </row>
    <row r="22" spans="1:12" ht="17.25" customHeight="1">
      <c r="A22" s="12" t="s">
        <v>24</v>
      </c>
      <c r="B22" s="13">
        <v>72435</v>
      </c>
      <c r="C22" s="13">
        <v>73129</v>
      </c>
      <c r="D22" s="13">
        <v>80904</v>
      </c>
      <c r="E22" s="13">
        <v>53454</v>
      </c>
      <c r="F22" s="13">
        <v>86988</v>
      </c>
      <c r="G22" s="13">
        <v>182221</v>
      </c>
      <c r="H22" s="13">
        <v>56745</v>
      </c>
      <c r="I22" s="13">
        <v>11439</v>
      </c>
      <c r="J22" s="13">
        <v>32798</v>
      </c>
      <c r="K22" s="11">
        <f t="shared" si="4"/>
        <v>650113</v>
      </c>
      <c r="L22" s="50"/>
    </row>
    <row r="23" spans="1:11" ht="17.25" customHeight="1">
      <c r="A23" s="12" t="s">
        <v>25</v>
      </c>
      <c r="B23" s="13">
        <v>4117</v>
      </c>
      <c r="C23" s="13">
        <v>5175</v>
      </c>
      <c r="D23" s="13">
        <v>4078</v>
      </c>
      <c r="E23" s="13">
        <v>3096</v>
      </c>
      <c r="F23" s="13">
        <v>3856</v>
      </c>
      <c r="G23" s="13">
        <v>7164</v>
      </c>
      <c r="H23" s="13">
        <v>5428</v>
      </c>
      <c r="I23" s="13">
        <v>866</v>
      </c>
      <c r="J23" s="13">
        <v>1456</v>
      </c>
      <c r="K23" s="11">
        <f t="shared" si="4"/>
        <v>35236</v>
      </c>
    </row>
    <row r="24" spans="1:11" ht="17.25" customHeight="1">
      <c r="A24" s="16" t="s">
        <v>26</v>
      </c>
      <c r="B24" s="13">
        <f>+B25+B26</f>
        <v>145261</v>
      </c>
      <c r="C24" s="13">
        <f aca="true" t="shared" si="7" ref="C24:J24">+C25+C26</f>
        <v>202736</v>
      </c>
      <c r="D24" s="13">
        <f t="shared" si="7"/>
        <v>213837</v>
      </c>
      <c r="E24" s="13">
        <f t="shared" si="7"/>
        <v>139688</v>
      </c>
      <c r="F24" s="13">
        <f t="shared" si="7"/>
        <v>166053</v>
      </c>
      <c r="G24" s="13">
        <f t="shared" si="7"/>
        <v>240019</v>
      </c>
      <c r="H24" s="13">
        <f t="shared" si="7"/>
        <v>123506</v>
      </c>
      <c r="I24" s="13">
        <f t="shared" si="7"/>
        <v>35294</v>
      </c>
      <c r="J24" s="13">
        <f t="shared" si="7"/>
        <v>93659</v>
      </c>
      <c r="K24" s="11">
        <f t="shared" si="4"/>
        <v>1360053</v>
      </c>
    </row>
    <row r="25" spans="1:12" ht="17.25" customHeight="1">
      <c r="A25" s="12" t="s">
        <v>115</v>
      </c>
      <c r="B25" s="13">
        <v>65587</v>
      </c>
      <c r="C25" s="13">
        <v>102372</v>
      </c>
      <c r="D25" s="13">
        <v>114281</v>
      </c>
      <c r="E25" s="13">
        <v>73786</v>
      </c>
      <c r="F25" s="13">
        <v>83705</v>
      </c>
      <c r="G25" s="13">
        <v>115864</v>
      </c>
      <c r="H25" s="13">
        <v>58269</v>
      </c>
      <c r="I25" s="13">
        <v>20727</v>
      </c>
      <c r="J25" s="13">
        <v>48054</v>
      </c>
      <c r="K25" s="11">
        <f t="shared" si="4"/>
        <v>682645</v>
      </c>
      <c r="L25" s="50"/>
    </row>
    <row r="26" spans="1:12" ht="17.25" customHeight="1">
      <c r="A26" s="12" t="s">
        <v>116</v>
      </c>
      <c r="B26" s="13">
        <v>79674</v>
      </c>
      <c r="C26" s="13">
        <v>100364</v>
      </c>
      <c r="D26" s="13">
        <v>99556</v>
      </c>
      <c r="E26" s="13">
        <v>65902</v>
      </c>
      <c r="F26" s="13">
        <v>82348</v>
      </c>
      <c r="G26" s="13">
        <v>124155</v>
      </c>
      <c r="H26" s="13">
        <v>65237</v>
      </c>
      <c r="I26" s="13">
        <v>14567</v>
      </c>
      <c r="J26" s="13">
        <v>45605</v>
      </c>
      <c r="K26" s="11">
        <f t="shared" si="4"/>
        <v>677408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7299</v>
      </c>
      <c r="I27" s="11">
        <v>0</v>
      </c>
      <c r="J27" s="11">
        <v>0</v>
      </c>
      <c r="K27" s="11">
        <f t="shared" si="4"/>
        <v>7299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10880.52</v>
      </c>
      <c r="I35" s="19">
        <v>0</v>
      </c>
      <c r="J35" s="19">
        <v>0</v>
      </c>
      <c r="K35" s="23">
        <f>SUM(B35:J35)</f>
        <v>10880.52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1702701.2599999998</v>
      </c>
      <c r="C47" s="22">
        <f aca="true" t="shared" si="12" ref="C47:H47">+C48+C57</f>
        <v>2489873.62</v>
      </c>
      <c r="D47" s="22">
        <f t="shared" si="12"/>
        <v>2848282.6399999997</v>
      </c>
      <c r="E47" s="22">
        <f t="shared" si="12"/>
        <v>1662649.1300000001</v>
      </c>
      <c r="F47" s="22">
        <f t="shared" si="12"/>
        <v>2190386.42</v>
      </c>
      <c r="G47" s="22">
        <f t="shared" si="12"/>
        <v>3137109.92</v>
      </c>
      <c r="H47" s="22">
        <f t="shared" si="12"/>
        <v>1676484.79</v>
      </c>
      <c r="I47" s="22">
        <f>+I48+I57</f>
        <v>635326.9199999999</v>
      </c>
      <c r="J47" s="22">
        <f>+J48+J57</f>
        <v>1004886.8500000001</v>
      </c>
      <c r="K47" s="22">
        <f>SUM(B47:J47)</f>
        <v>17347701.55</v>
      </c>
    </row>
    <row r="48" spans="1:11" ht="17.25" customHeight="1">
      <c r="A48" s="16" t="s">
        <v>108</v>
      </c>
      <c r="B48" s="23">
        <f>SUM(B49:B56)</f>
        <v>1684852.5999999999</v>
      </c>
      <c r="C48" s="23">
        <f aca="true" t="shared" si="13" ref="C48:J48">SUM(C49:C56)</f>
        <v>2464588.99</v>
      </c>
      <c r="D48" s="23">
        <f t="shared" si="13"/>
        <v>2822159.8</v>
      </c>
      <c r="E48" s="23">
        <f t="shared" si="13"/>
        <v>1639699.57</v>
      </c>
      <c r="F48" s="23">
        <f t="shared" si="13"/>
        <v>2166710.65</v>
      </c>
      <c r="G48" s="23">
        <f t="shared" si="13"/>
        <v>3106608.1799999997</v>
      </c>
      <c r="H48" s="23">
        <f t="shared" si="13"/>
        <v>1655935.08</v>
      </c>
      <c r="I48" s="23">
        <f t="shared" si="13"/>
        <v>635326.9199999999</v>
      </c>
      <c r="J48" s="23">
        <f t="shared" si="13"/>
        <v>990524.7200000001</v>
      </c>
      <c r="K48" s="23">
        <f aca="true" t="shared" si="14" ref="K48:K57">SUM(B48:J48)</f>
        <v>17166406.509999998</v>
      </c>
    </row>
    <row r="49" spans="1:11" ht="17.25" customHeight="1">
      <c r="A49" s="34" t="s">
        <v>43</v>
      </c>
      <c r="B49" s="23">
        <f aca="true" t="shared" si="15" ref="B49:H49">ROUND(B30*B7,2)</f>
        <v>1683586.42</v>
      </c>
      <c r="C49" s="23">
        <f t="shared" si="15"/>
        <v>2457124.6</v>
      </c>
      <c r="D49" s="23">
        <f t="shared" si="15"/>
        <v>2819687.56</v>
      </c>
      <c r="E49" s="23">
        <f t="shared" si="15"/>
        <v>1638704.07</v>
      </c>
      <c r="F49" s="23">
        <f t="shared" si="15"/>
        <v>2164784.61</v>
      </c>
      <c r="G49" s="23">
        <f t="shared" si="15"/>
        <v>3103909.3</v>
      </c>
      <c r="H49" s="23">
        <f t="shared" si="15"/>
        <v>1643916.98</v>
      </c>
      <c r="I49" s="23">
        <f>ROUND(I30*I7,2)</f>
        <v>634261.2</v>
      </c>
      <c r="J49" s="23">
        <f>ROUND(J30*J7,2)</f>
        <v>988307.68</v>
      </c>
      <c r="K49" s="23">
        <f t="shared" si="14"/>
        <v>17134282.419999998</v>
      </c>
    </row>
    <row r="50" spans="1:11" ht="17.25" customHeight="1">
      <c r="A50" s="34" t="s">
        <v>44</v>
      </c>
      <c r="B50" s="19">
        <v>0</v>
      </c>
      <c r="C50" s="23">
        <f>ROUND(C31*C7,2)</f>
        <v>5461.63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5461.63</v>
      </c>
    </row>
    <row r="51" spans="1:11" ht="17.25" customHeight="1">
      <c r="A51" s="64" t="s">
        <v>104</v>
      </c>
      <c r="B51" s="65">
        <f aca="true" t="shared" si="16" ref="B51:H51">ROUND(B32*B7,2)</f>
        <v>-2825.5</v>
      </c>
      <c r="C51" s="65">
        <f t="shared" si="16"/>
        <v>-3770.96</v>
      </c>
      <c r="D51" s="65">
        <f t="shared" si="16"/>
        <v>-3913.52</v>
      </c>
      <c r="E51" s="65">
        <f t="shared" si="16"/>
        <v>-2449.9</v>
      </c>
      <c r="F51" s="65">
        <f t="shared" si="16"/>
        <v>-3355.48</v>
      </c>
      <c r="G51" s="65">
        <f t="shared" si="16"/>
        <v>-4731.2</v>
      </c>
      <c r="H51" s="65">
        <f t="shared" si="16"/>
        <v>-2577.46</v>
      </c>
      <c r="I51" s="19">
        <v>0</v>
      </c>
      <c r="J51" s="19">
        <v>0</v>
      </c>
      <c r="K51" s="65">
        <f>SUM(B51:J51)</f>
        <v>-23624.019999999997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10880.52</v>
      </c>
      <c r="I53" s="31">
        <f>+I35</f>
        <v>0</v>
      </c>
      <c r="J53" s="31">
        <f>+J35</f>
        <v>0</v>
      </c>
      <c r="K53" s="23">
        <f t="shared" si="14"/>
        <v>10880.52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-439940.94999999995</v>
      </c>
      <c r="C61" s="35">
        <f t="shared" si="17"/>
        <v>-233663.25999999998</v>
      </c>
      <c r="D61" s="35">
        <f t="shared" si="17"/>
        <v>-305756.29000000004</v>
      </c>
      <c r="E61" s="35">
        <f t="shared" si="17"/>
        <v>-571257.32</v>
      </c>
      <c r="F61" s="35">
        <f t="shared" si="17"/>
        <v>-596263.9299999999</v>
      </c>
      <c r="G61" s="35">
        <f t="shared" si="17"/>
        <v>-565861.83</v>
      </c>
      <c r="H61" s="35">
        <f t="shared" si="17"/>
        <v>-192999.22</v>
      </c>
      <c r="I61" s="35">
        <f t="shared" si="17"/>
        <v>-100817.51</v>
      </c>
      <c r="J61" s="35">
        <f t="shared" si="17"/>
        <v>-77144.83</v>
      </c>
      <c r="K61" s="35">
        <f>SUM(B61:J61)</f>
        <v>-3083705.14</v>
      </c>
    </row>
    <row r="62" spans="1:11" ht="18.75" customHeight="1">
      <c r="A62" s="16" t="s">
        <v>74</v>
      </c>
      <c r="B62" s="35">
        <f aca="true" t="shared" si="18" ref="B62:J62">B63+B64+B65+B66+B67+B68</f>
        <v>-425324.48</v>
      </c>
      <c r="C62" s="35">
        <f t="shared" si="18"/>
        <v>-212852.41999999998</v>
      </c>
      <c r="D62" s="35">
        <f t="shared" si="18"/>
        <v>-286296.89</v>
      </c>
      <c r="E62" s="35">
        <f t="shared" si="18"/>
        <v>-557147.44</v>
      </c>
      <c r="F62" s="35">
        <f t="shared" si="18"/>
        <v>-575864.71</v>
      </c>
      <c r="G62" s="35">
        <f t="shared" si="18"/>
        <v>-536275.08</v>
      </c>
      <c r="H62" s="35">
        <f t="shared" si="18"/>
        <v>-179538.6</v>
      </c>
      <c r="I62" s="35">
        <f t="shared" si="18"/>
        <v>-32702.8</v>
      </c>
      <c r="J62" s="35">
        <f t="shared" si="18"/>
        <v>-67279</v>
      </c>
      <c r="K62" s="35">
        <f aca="true" t="shared" si="19" ref="K62:K91">SUM(B62:J62)</f>
        <v>-2873281.42</v>
      </c>
    </row>
    <row r="63" spans="1:11" ht="18.75" customHeight="1">
      <c r="A63" s="12" t="s">
        <v>75</v>
      </c>
      <c r="B63" s="35">
        <f>-ROUND(B9*$D$3,2)</f>
        <v>-144867.4</v>
      </c>
      <c r="C63" s="35">
        <f aca="true" t="shared" si="20" ref="C63:J63">-ROUND(C9*$D$3,2)</f>
        <v>-207635.8</v>
      </c>
      <c r="D63" s="35">
        <f t="shared" si="20"/>
        <v>-178003.4</v>
      </c>
      <c r="E63" s="35">
        <f t="shared" si="20"/>
        <v>-136610</v>
      </c>
      <c r="F63" s="35">
        <f t="shared" si="20"/>
        <v>-156704.4</v>
      </c>
      <c r="G63" s="35">
        <f t="shared" si="20"/>
        <v>-207514.2</v>
      </c>
      <c r="H63" s="35">
        <f t="shared" si="20"/>
        <v>-179538.6</v>
      </c>
      <c r="I63" s="35">
        <f t="shared" si="20"/>
        <v>-32702.8</v>
      </c>
      <c r="J63" s="35">
        <f t="shared" si="20"/>
        <v>-67279</v>
      </c>
      <c r="K63" s="35">
        <f t="shared" si="19"/>
        <v>-1310855.6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-3606.2</v>
      </c>
      <c r="C65" s="35">
        <v>-292.6</v>
      </c>
      <c r="D65" s="35">
        <v>-653.6</v>
      </c>
      <c r="E65" s="35">
        <v>-1482</v>
      </c>
      <c r="F65" s="35">
        <v>-1603.6</v>
      </c>
      <c r="G65" s="35">
        <v>-999.4</v>
      </c>
      <c r="H65" s="19">
        <v>0</v>
      </c>
      <c r="I65" s="19">
        <v>0</v>
      </c>
      <c r="J65" s="19">
        <v>0</v>
      </c>
      <c r="K65" s="35">
        <f t="shared" si="19"/>
        <v>-8637.4</v>
      </c>
    </row>
    <row r="66" spans="1:11" ht="18.75" customHeight="1">
      <c r="A66" s="12" t="s">
        <v>105</v>
      </c>
      <c r="B66" s="35">
        <v>-7619</v>
      </c>
      <c r="C66" s="35">
        <v>-798</v>
      </c>
      <c r="D66" s="35">
        <v>-3298.4</v>
      </c>
      <c r="E66" s="35">
        <v>-4913.4</v>
      </c>
      <c r="F66" s="35">
        <v>-2181.2</v>
      </c>
      <c r="G66" s="35">
        <v>-2014</v>
      </c>
      <c r="H66" s="19">
        <v>0</v>
      </c>
      <c r="I66" s="19">
        <v>0</v>
      </c>
      <c r="J66" s="19">
        <v>0</v>
      </c>
      <c r="K66" s="35">
        <f t="shared" si="19"/>
        <v>-20824</v>
      </c>
    </row>
    <row r="67" spans="1:11" ht="18.75" customHeight="1">
      <c r="A67" s="12" t="s">
        <v>52</v>
      </c>
      <c r="B67" s="35">
        <v>-269231.88</v>
      </c>
      <c r="C67" s="35">
        <v>-4126.02</v>
      </c>
      <c r="D67" s="35">
        <v>-104341.49</v>
      </c>
      <c r="E67" s="35">
        <v>-414142.04</v>
      </c>
      <c r="F67" s="35">
        <v>-415375.51</v>
      </c>
      <c r="G67" s="35">
        <v>-325747.48</v>
      </c>
      <c r="H67" s="19">
        <v>0</v>
      </c>
      <c r="I67" s="19">
        <v>0</v>
      </c>
      <c r="J67" s="19">
        <v>0</v>
      </c>
      <c r="K67" s="35">
        <f t="shared" si="19"/>
        <v>-1532964.42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-14616.470000000001</v>
      </c>
      <c r="C69" s="65">
        <f>SUM(C70:C102)</f>
        <v>-20810.840000000004</v>
      </c>
      <c r="D69" s="65">
        <f>SUM(D70:D102)</f>
        <v>-19459.4</v>
      </c>
      <c r="E69" s="65">
        <f aca="true" t="shared" si="21" ref="E69:J69">SUM(E70:E102)</f>
        <v>-14109.880000000001</v>
      </c>
      <c r="F69" s="65">
        <f t="shared" si="21"/>
        <v>-20399.22</v>
      </c>
      <c r="G69" s="65">
        <f t="shared" si="21"/>
        <v>-29586.750000000004</v>
      </c>
      <c r="H69" s="65">
        <f t="shared" si="21"/>
        <v>-13460.619999999999</v>
      </c>
      <c r="I69" s="65">
        <f t="shared" si="21"/>
        <v>-68114.70999999999</v>
      </c>
      <c r="J69" s="65">
        <f t="shared" si="21"/>
        <v>-9865.83</v>
      </c>
      <c r="K69" s="65">
        <f t="shared" si="19"/>
        <v>-210423.72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65">
        <v>0</v>
      </c>
      <c r="I84" s="65">
        <v>-1000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5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1262760.3099999998</v>
      </c>
      <c r="C106" s="24">
        <f t="shared" si="22"/>
        <v>2256210.3600000003</v>
      </c>
      <c r="D106" s="24">
        <f t="shared" si="22"/>
        <v>2542526.3499999996</v>
      </c>
      <c r="E106" s="24">
        <f t="shared" si="22"/>
        <v>1091391.8100000003</v>
      </c>
      <c r="F106" s="24">
        <f t="shared" si="22"/>
        <v>1594122.49</v>
      </c>
      <c r="G106" s="24">
        <f t="shared" si="22"/>
        <v>2571248.09</v>
      </c>
      <c r="H106" s="24">
        <f t="shared" si="22"/>
        <v>1483485.5699999998</v>
      </c>
      <c r="I106" s="24">
        <f>+I107+I108</f>
        <v>534509.4099999999</v>
      </c>
      <c r="J106" s="24">
        <f>+J107+J108</f>
        <v>927742.0200000001</v>
      </c>
      <c r="K106" s="46">
        <f>SUM(B106:J106)</f>
        <v>14263996.41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1244911.65</v>
      </c>
      <c r="C107" s="24">
        <f t="shared" si="23"/>
        <v>2230925.7300000004</v>
      </c>
      <c r="D107" s="24">
        <f t="shared" si="23"/>
        <v>2516403.51</v>
      </c>
      <c r="E107" s="24">
        <f t="shared" si="23"/>
        <v>1068442.2500000002</v>
      </c>
      <c r="F107" s="24">
        <f t="shared" si="23"/>
        <v>1570446.72</v>
      </c>
      <c r="G107" s="24">
        <f t="shared" si="23"/>
        <v>2540746.3499999996</v>
      </c>
      <c r="H107" s="24">
        <f t="shared" si="23"/>
        <v>1462935.8599999999</v>
      </c>
      <c r="I107" s="24">
        <f t="shared" si="23"/>
        <v>534509.4099999999</v>
      </c>
      <c r="J107" s="24">
        <f t="shared" si="23"/>
        <v>913379.8900000001</v>
      </c>
      <c r="K107" s="46">
        <f>SUM(B107:J107)</f>
        <v>14082701.370000001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14263996.42</v>
      </c>
      <c r="L114" s="52"/>
    </row>
    <row r="115" spans="1:11" ht="18.75" customHeight="1">
      <c r="A115" s="26" t="s">
        <v>70</v>
      </c>
      <c r="B115" s="27">
        <v>161526.24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161526.24</v>
      </c>
    </row>
    <row r="116" spans="1:11" ht="18.75" customHeight="1">
      <c r="A116" s="26" t="s">
        <v>71</v>
      </c>
      <c r="B116" s="27">
        <v>1101234.07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1101234.07</v>
      </c>
    </row>
    <row r="117" spans="1:11" ht="18.75" customHeight="1">
      <c r="A117" s="26" t="s">
        <v>72</v>
      </c>
      <c r="B117" s="38">
        <v>0</v>
      </c>
      <c r="C117" s="27">
        <f>+C106</f>
        <v>2256210.3600000003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2256210.3600000003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2366377.66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2366377.66</v>
      </c>
    </row>
    <row r="119" spans="1:11" ht="18.75" customHeight="1">
      <c r="A119" s="66" t="s">
        <v>122</v>
      </c>
      <c r="B119" s="38"/>
      <c r="C119" s="38"/>
      <c r="D119" s="27">
        <v>176148.69</v>
      </c>
      <c r="E119" s="38"/>
      <c r="F119" s="38"/>
      <c r="G119" s="38"/>
      <c r="H119" s="38"/>
      <c r="I119" s="38"/>
      <c r="J119" s="38"/>
      <c r="K119" s="39">
        <f t="shared" si="25"/>
        <v>176148.69</v>
      </c>
    </row>
    <row r="120" spans="1:11" ht="18.75" customHeight="1">
      <c r="A120" s="26" t="s">
        <v>123</v>
      </c>
      <c r="B120" s="38">
        <v>0</v>
      </c>
      <c r="C120" s="38">
        <v>0</v>
      </c>
      <c r="D120" s="38">
        <v>0</v>
      </c>
      <c r="E120" s="27">
        <v>982252.63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982252.63</v>
      </c>
    </row>
    <row r="121" spans="1:11" ht="18.75" customHeight="1">
      <c r="A121" s="26" t="s">
        <v>124</v>
      </c>
      <c r="B121" s="38">
        <v>0</v>
      </c>
      <c r="C121" s="38">
        <v>0</v>
      </c>
      <c r="D121" s="38">
        <v>0</v>
      </c>
      <c r="E121" s="27">
        <v>109139.18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109139.18</v>
      </c>
    </row>
    <row r="122" spans="1:11" ht="18.75" customHeight="1">
      <c r="A122" s="66" t="s">
        <v>125</v>
      </c>
      <c r="B122" s="38">
        <v>0</v>
      </c>
      <c r="C122" s="38">
        <v>0</v>
      </c>
      <c r="D122" s="38">
        <v>0</v>
      </c>
      <c r="E122" s="38">
        <v>0</v>
      </c>
      <c r="F122" s="27">
        <v>374502.72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374502.72</v>
      </c>
    </row>
    <row r="123" spans="1:11" ht="18.75" customHeight="1">
      <c r="A123" s="66" t="s">
        <v>126</v>
      </c>
      <c r="B123" s="38">
        <v>0</v>
      </c>
      <c r="C123" s="38">
        <v>0</v>
      </c>
      <c r="D123" s="38">
        <v>0</v>
      </c>
      <c r="E123" s="38">
        <v>0</v>
      </c>
      <c r="F123" s="27">
        <v>697350.44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697350.44</v>
      </c>
    </row>
    <row r="124" spans="1:11" ht="18.75" customHeight="1">
      <c r="A124" s="66" t="s">
        <v>127</v>
      </c>
      <c r="B124" s="38">
        <v>0</v>
      </c>
      <c r="C124" s="38">
        <v>0</v>
      </c>
      <c r="D124" s="38">
        <v>0</v>
      </c>
      <c r="E124" s="38">
        <v>0</v>
      </c>
      <c r="F124" s="27">
        <v>61971.4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61971.4</v>
      </c>
    </row>
    <row r="125" spans="1:11" ht="18.75" customHeight="1">
      <c r="A125" s="66" t="s">
        <v>128</v>
      </c>
      <c r="B125" s="68">
        <v>0</v>
      </c>
      <c r="C125" s="68">
        <v>0</v>
      </c>
      <c r="D125" s="68">
        <v>0</v>
      </c>
      <c r="E125" s="68">
        <v>0</v>
      </c>
      <c r="F125" s="69">
        <v>460297.94</v>
      </c>
      <c r="G125" s="68">
        <v>0</v>
      </c>
      <c r="H125" s="68">
        <v>0</v>
      </c>
      <c r="I125" s="68">
        <v>0</v>
      </c>
      <c r="J125" s="68">
        <v>0</v>
      </c>
      <c r="K125" s="69">
        <f t="shared" si="25"/>
        <v>460297.94</v>
      </c>
    </row>
    <row r="126" spans="1:11" ht="18.75" customHeight="1">
      <c r="A126" s="66" t="s">
        <v>129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760619.02</v>
      </c>
      <c r="H126" s="38">
        <v>0</v>
      </c>
      <c r="I126" s="38">
        <v>0</v>
      </c>
      <c r="J126" s="38">
        <v>0</v>
      </c>
      <c r="K126" s="39">
        <f t="shared" si="25"/>
        <v>760619.02</v>
      </c>
    </row>
    <row r="127" spans="1:11" ht="18.75" customHeight="1">
      <c r="A127" s="66" t="s">
        <v>130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60588.82</v>
      </c>
      <c r="H127" s="38">
        <v>0</v>
      </c>
      <c r="I127" s="38">
        <v>0</v>
      </c>
      <c r="J127" s="38">
        <v>0</v>
      </c>
      <c r="K127" s="39">
        <f t="shared" si="25"/>
        <v>60588.82</v>
      </c>
    </row>
    <row r="128" spans="1:11" ht="18.75" customHeight="1">
      <c r="A128" s="66" t="s">
        <v>131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363427.9</v>
      </c>
      <c r="H128" s="38">
        <v>0</v>
      </c>
      <c r="I128" s="38">
        <v>0</v>
      </c>
      <c r="J128" s="38">
        <v>0</v>
      </c>
      <c r="K128" s="39">
        <f t="shared" si="25"/>
        <v>363427.9</v>
      </c>
    </row>
    <row r="129" spans="1:11" ht="18.75" customHeight="1">
      <c r="A129" s="66" t="s">
        <v>132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378695.73</v>
      </c>
      <c r="H129" s="38">
        <v>0</v>
      </c>
      <c r="I129" s="38">
        <v>0</v>
      </c>
      <c r="J129" s="38">
        <v>0</v>
      </c>
      <c r="K129" s="39">
        <f t="shared" si="25"/>
        <v>378695.73</v>
      </c>
    </row>
    <row r="130" spans="1:11" ht="18.75" customHeight="1">
      <c r="A130" s="66" t="s">
        <v>133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1007916.62</v>
      </c>
      <c r="H130" s="38">
        <v>0</v>
      </c>
      <c r="I130" s="38">
        <v>0</v>
      </c>
      <c r="J130" s="38">
        <v>0</v>
      </c>
      <c r="K130" s="39">
        <f t="shared" si="25"/>
        <v>1007916.62</v>
      </c>
    </row>
    <row r="131" spans="1:11" ht="18.75" customHeight="1">
      <c r="A131" s="66" t="s">
        <v>134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530021.51</v>
      </c>
      <c r="I131" s="38">
        <v>0</v>
      </c>
      <c r="J131" s="38">
        <v>0</v>
      </c>
      <c r="K131" s="39">
        <f t="shared" si="25"/>
        <v>530021.51</v>
      </c>
    </row>
    <row r="132" spans="1:11" ht="18.75" customHeight="1">
      <c r="A132" s="66" t="s">
        <v>135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953464.06</v>
      </c>
      <c r="I132" s="38">
        <v>0</v>
      </c>
      <c r="J132" s="38">
        <v>0</v>
      </c>
      <c r="K132" s="39">
        <f t="shared" si="25"/>
        <v>953464.06</v>
      </c>
    </row>
    <row r="133" spans="1:11" ht="18.75" customHeight="1">
      <c r="A133" s="66" t="s">
        <v>136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534509.41</v>
      </c>
      <c r="J133" s="38"/>
      <c r="K133" s="39">
        <f t="shared" si="25"/>
        <v>534509.41</v>
      </c>
    </row>
    <row r="134" spans="1:11" ht="18.75" customHeight="1">
      <c r="A134" s="67" t="s">
        <v>137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927742.02</v>
      </c>
      <c r="K134" s="42">
        <f t="shared" si="25"/>
        <v>927742.02</v>
      </c>
    </row>
    <row r="135" spans="1:11" ht="18.75" customHeight="1">
      <c r="A135" s="74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4" t="s">
        <v>139</v>
      </c>
    </row>
    <row r="137" ht="18" customHeight="1">
      <c r="A137" s="74"/>
    </row>
    <row r="138" ht="18" customHeight="1">
      <c r="A138" s="74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2017-11-06T17:45:38Z</dcterms:modified>
  <cp:category/>
  <cp:version/>
  <cp:contentType/>
  <cp:contentStatus/>
</cp:coreProperties>
</file>