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<sst xmlns="http://schemas.openxmlformats.org/spreadsheetml/2006/main" count="138" uniqueCount="138">
  <si>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</si>
  <si>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</si>
  <si>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</si>
  <si>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</si>
  <si>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</si>
  <si>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</si>
  <si>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</si>
  <si>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</si>
  <si>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</si>
  <si>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</si>
  <si>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</si>
  <si>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</si>
  <si>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</si>
  <si>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</si>
  <si>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</si>
  <si>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</si>
  <si>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</si>
  <si>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</si>
  <si>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</si>
  <si>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</si>
  <si>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</si>
  <si>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</si>
  <si>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</si>
  <si>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</si>
  <si>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</si>
  <si>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</si>
  <si>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</si>
  <si>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</si>
  <si>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</si>
  <si>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</si>
  <si>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</si>
  <si>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</si>
  <si>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</si>
  <si>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</si>
  <si>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</si>
  <si>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</si>
  <si>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</si>
  <si>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</si>
  <si>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</si>
  <si>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</si>
  <si>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</si>
  <si>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</si>
  <si>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</si>
  <si>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</si>
  <si>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</si>
  <si>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</si>
  <si>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</si>
  <si>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</si>
  <si>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</si>
  <si>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</si>
  <si>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</si>
  <si>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</si>
  <si>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</si>
  <si>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</si>
  <si>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</si>
  <si>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</si>
  <si>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</si>
  <si>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</si>
  <si>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</si>
  <si>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</si>
  <si>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</si>
  <si>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</si>
  <si>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</si>
  <si>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</si>
  <si>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</si>
  <si>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</si>
  <si>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</si>
  <si>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</si>
  <si>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</si>
  <si>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</si>
  <si>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</si>
  <si>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</si>
  <si>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</si>
  <si>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</si>
  <si>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</si>
  <si>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</si>
  <si>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</si>
  <si>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</si>
  <si>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</si>
  <si>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</si>
  <si>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</si>
  <si>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</si>
  <si>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</si>
  <si>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</si>
  <si>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</si>
  <si>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</si>
  <si>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</si>
  <si>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</si>
  <si>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</si>
  <si>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</si>
  <si>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</si>
  <si>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</si>
  <si>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</si>
  <si>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</si>
  <si>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</si>
  <si>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</si>
  <si>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</si>
  <si>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</si>
  <si>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</si>
  <si>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</si>
  <si>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</si>
  <si>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</si>
  <si>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</si>
  <si>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</si>
  <si>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</si>
  <si>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</si>
  <si>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</si>
  <si>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</si>
  <si>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</si>
  <si>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</si>
  <si>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</si>
  <si>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</si>
  <si>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</si>
  <si>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</si>
  <si>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</si>
  <si>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</si>
  <si>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</si>
  <si>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</si>
  <si>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</si>
  <si>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</si>
  <si>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</si>
  <si>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28/10/17 - VENCIMENTO 06/11/17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</si>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</sst>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326749</v>
      </c>
      <c r="C7" s="9">
        <f t="shared" si="0"/>
        <v>432331</v>
      </c>
      <c r="D7" s="9">
        <f t="shared" si="0"/>
        <v>475056</v>
      </c>
      <c r="E7" s="9">
        <f t="shared" si="0"/>
        <v>277965</v>
      </c>
      <c r="F7" s="9">
        <f t="shared" si="0"/>
        <v>412838</v>
      </c>
      <c r="G7" s="9">
        <f t="shared" si="0"/>
        <v>674947</v>
      </c>
      <c r="H7" s="9">
        <f t="shared" si="0"/>
        <v>269974</v>
      </c>
      <c r="I7" s="9">
        <f t="shared" si="0"/>
        <v>60991</v>
      </c>
      <c r="J7" s="9">
        <f t="shared" si="0"/>
        <v>195549</v>
      </c>
      <c r="K7" s="9">
        <f t="shared" si="0"/>
        <v>3126400</v>
      </c>
      <c r="L7" s="50"/>
    </row>
    <row r="8" spans="1:11" ht="17.25" customHeight="1">
      <c r="A8" s="10" t="s">
        <v>97</v>
      </c>
      <c r="B8" s="11">
        <f>B9+B12+B16</f>
        <v>155573</v>
      </c>
      <c r="C8" s="11">
        <f aca="true" t="shared" si="1" ref="C8:J8">C9+C12+C16</f>
        <v>216246</v>
      </c>
      <c r="D8" s="11">
        <f t="shared" si="1"/>
        <v>224639</v>
      </c>
      <c r="E8" s="11">
        <f t="shared" si="1"/>
        <v>137874</v>
      </c>
      <c r="F8" s="11">
        <f t="shared" si="1"/>
        <v>191404</v>
      </c>
      <c r="G8" s="11">
        <f t="shared" si="1"/>
        <v>314769</v>
      </c>
      <c r="H8" s="11">
        <f t="shared" si="1"/>
        <v>143872</v>
      </c>
      <c r="I8" s="11">
        <f t="shared" si="1"/>
        <v>27604</v>
      </c>
      <c r="J8" s="11">
        <f t="shared" si="1"/>
        <v>90891</v>
      </c>
      <c r="K8" s="11">
        <f>SUM(B8:J8)</f>
        <v>1502872</v>
      </c>
    </row>
    <row r="9" spans="1:11" ht="17.25" customHeight="1">
      <c r="A9" s="15" t="s">
        <v>16</v>
      </c>
      <c r="B9" s="13">
        <f>+B10+B11</f>
        <v>25103</v>
      </c>
      <c r="C9" s="13">
        <f aca="true" t="shared" si="2" ref="C9:J9">+C10+C11</f>
        <v>38469</v>
      </c>
      <c r="D9" s="13">
        <f t="shared" si="2"/>
        <v>35093</v>
      </c>
      <c r="E9" s="13">
        <f t="shared" si="2"/>
        <v>23049</v>
      </c>
      <c r="F9" s="13">
        <f t="shared" si="2"/>
        <v>25102</v>
      </c>
      <c r="G9" s="13">
        <f t="shared" si="2"/>
        <v>31251</v>
      </c>
      <c r="H9" s="13">
        <f t="shared" si="2"/>
        <v>25922</v>
      </c>
      <c r="I9" s="13">
        <f t="shared" si="2"/>
        <v>5479</v>
      </c>
      <c r="J9" s="13">
        <f t="shared" si="2"/>
        <v>13094</v>
      </c>
      <c r="K9" s="11">
        <f>SUM(B9:J9)</f>
        <v>222562</v>
      </c>
    </row>
    <row r="10" spans="1:11" ht="17.25" customHeight="1">
      <c r="A10" s="29" t="s">
        <v>17</v>
      </c>
      <c r="B10" s="13">
        <v>25103</v>
      </c>
      <c r="C10" s="13">
        <v>38469</v>
      </c>
      <c r="D10" s="13">
        <v>35093</v>
      </c>
      <c r="E10" s="13">
        <v>23049</v>
      </c>
      <c r="F10" s="13">
        <v>25102</v>
      </c>
      <c r="G10" s="13">
        <v>31251</v>
      </c>
      <c r="H10" s="13">
        <v>25922</v>
      </c>
      <c r="I10" s="13">
        <v>5479</v>
      </c>
      <c r="J10" s="13">
        <v>13094</v>
      </c>
      <c r="K10" s="11">
        <f>SUM(B10:J10)</f>
        <v>222562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121490</v>
      </c>
      <c r="C12" s="17">
        <f t="shared" si="3"/>
        <v>165195</v>
      </c>
      <c r="D12" s="17">
        <f t="shared" si="3"/>
        <v>177049</v>
      </c>
      <c r="E12" s="17">
        <f t="shared" si="3"/>
        <v>107143</v>
      </c>
      <c r="F12" s="17">
        <f t="shared" si="3"/>
        <v>153382</v>
      </c>
      <c r="G12" s="17">
        <f t="shared" si="3"/>
        <v>261774</v>
      </c>
      <c r="H12" s="17">
        <f t="shared" si="3"/>
        <v>110418</v>
      </c>
      <c r="I12" s="17">
        <f t="shared" si="3"/>
        <v>20407</v>
      </c>
      <c r="J12" s="17">
        <f t="shared" si="3"/>
        <v>72603</v>
      </c>
      <c r="K12" s="11">
        <f aca="true" t="shared" si="4" ref="K12:K27">SUM(B12:J12)</f>
        <v>1189461</v>
      </c>
    </row>
    <row r="13" spans="1:13" ht="17.25" customHeight="1">
      <c r="A13" s="14" t="s">
        <v>19</v>
      </c>
      <c r="B13" s="13">
        <v>60357</v>
      </c>
      <c r="C13" s="13">
        <v>88317</v>
      </c>
      <c r="D13" s="13">
        <v>95719</v>
      </c>
      <c r="E13" s="13">
        <v>56821</v>
      </c>
      <c r="F13" s="13">
        <v>77632</v>
      </c>
      <c r="G13" s="13">
        <v>121895</v>
      </c>
      <c r="H13" s="13">
        <v>51495</v>
      </c>
      <c r="I13" s="13">
        <v>11944</v>
      </c>
      <c r="J13" s="13">
        <v>39094</v>
      </c>
      <c r="K13" s="11">
        <f t="shared" si="4"/>
        <v>603274</v>
      </c>
      <c r="L13" s="50"/>
      <c r="M13" s="51"/>
    </row>
    <row r="14" spans="1:12" ht="17.25" customHeight="1">
      <c r="A14" s="14" t="s">
        <v>20</v>
      </c>
      <c r="B14" s="13">
        <v>57625</v>
      </c>
      <c r="C14" s="13">
        <v>71546</v>
      </c>
      <c r="D14" s="13">
        <v>77293</v>
      </c>
      <c r="E14" s="13">
        <v>47078</v>
      </c>
      <c r="F14" s="13">
        <v>72154</v>
      </c>
      <c r="G14" s="13">
        <v>134488</v>
      </c>
      <c r="H14" s="13">
        <v>53845</v>
      </c>
      <c r="I14" s="13">
        <v>7726</v>
      </c>
      <c r="J14" s="13">
        <v>32189</v>
      </c>
      <c r="K14" s="11">
        <f t="shared" si="4"/>
        <v>553944</v>
      </c>
      <c r="L14" s="50"/>
    </row>
    <row r="15" spans="1:11" ht="17.25" customHeight="1">
      <c r="A15" s="14" t="s">
        <v>21</v>
      </c>
      <c r="B15" s="13">
        <v>3508</v>
      </c>
      <c r="C15" s="13">
        <v>5332</v>
      </c>
      <c r="D15" s="13">
        <v>4037</v>
      </c>
      <c r="E15" s="13">
        <v>3244</v>
      </c>
      <c r="F15" s="13">
        <v>3596</v>
      </c>
      <c r="G15" s="13">
        <v>5391</v>
      </c>
      <c r="H15" s="13">
        <v>5078</v>
      </c>
      <c r="I15" s="13">
        <v>737</v>
      </c>
      <c r="J15" s="13">
        <v>1320</v>
      </c>
      <c r="K15" s="11">
        <f t="shared" si="4"/>
        <v>32243</v>
      </c>
    </row>
    <row r="16" spans="1:11" ht="17.25" customHeight="1">
      <c r="A16" s="15" t="s">
        <v>93</v>
      </c>
      <c r="B16" s="13">
        <f>B17+B18+B19</f>
        <v>8980</v>
      </c>
      <c r="C16" s="13">
        <f aca="true" t="shared" si="5" ref="C16:J16">C17+C18+C19</f>
        <v>12582</v>
      </c>
      <c r="D16" s="13">
        <f t="shared" si="5"/>
        <v>12497</v>
      </c>
      <c r="E16" s="13">
        <f t="shared" si="5"/>
        <v>7682</v>
      </c>
      <c r="F16" s="13">
        <f t="shared" si="5"/>
        <v>12920</v>
      </c>
      <c r="G16" s="13">
        <f t="shared" si="5"/>
        <v>21744</v>
      </c>
      <c r="H16" s="13">
        <f t="shared" si="5"/>
        <v>7532</v>
      </c>
      <c r="I16" s="13">
        <f t="shared" si="5"/>
        <v>1718</v>
      </c>
      <c r="J16" s="13">
        <f t="shared" si="5"/>
        <v>5194</v>
      </c>
      <c r="K16" s="11">
        <f t="shared" si="4"/>
        <v>90849</v>
      </c>
    </row>
    <row r="17" spans="1:11" ht="17.25" customHeight="1">
      <c r="A17" s="14" t="s">
        <v>94</v>
      </c>
      <c r="B17" s="13">
        <v>8927</v>
      </c>
      <c r="C17" s="13">
        <v>12520</v>
      </c>
      <c r="D17" s="13">
        <v>12435</v>
      </c>
      <c r="E17" s="13">
        <v>7638</v>
      </c>
      <c r="F17" s="13">
        <v>12867</v>
      </c>
      <c r="G17" s="13">
        <v>21596</v>
      </c>
      <c r="H17" s="13">
        <v>7493</v>
      </c>
      <c r="I17" s="13">
        <v>1707</v>
      </c>
      <c r="J17" s="13">
        <v>5171</v>
      </c>
      <c r="K17" s="11">
        <f t="shared" si="4"/>
        <v>90354</v>
      </c>
    </row>
    <row r="18" spans="1:11" ht="17.25" customHeight="1">
      <c r="A18" s="14" t="s">
        <v>95</v>
      </c>
      <c r="B18" s="13">
        <v>43</v>
      </c>
      <c r="C18" s="13">
        <v>53</v>
      </c>
      <c r="D18" s="13">
        <v>43</v>
      </c>
      <c r="E18" s="13">
        <v>41</v>
      </c>
      <c r="F18" s="13">
        <v>49</v>
      </c>
      <c r="G18" s="13">
        <v>141</v>
      </c>
      <c r="H18" s="13">
        <v>31</v>
      </c>
      <c r="I18" s="13">
        <v>10</v>
      </c>
      <c r="J18" s="13">
        <v>21</v>
      </c>
      <c r="K18" s="11">
        <f t="shared" si="4"/>
        <v>432</v>
      </c>
    </row>
    <row r="19" spans="1:11" ht="17.25" customHeight="1">
      <c r="A19" s="14" t="s">
        <v>96</v>
      </c>
      <c r="B19" s="13">
        <v>10</v>
      </c>
      <c r="C19" s="13">
        <v>9</v>
      </c>
      <c r="D19" s="13">
        <v>19</v>
      </c>
      <c r="E19" s="13">
        <v>3</v>
      </c>
      <c r="F19" s="13">
        <v>4</v>
      </c>
      <c r="G19" s="13">
        <v>7</v>
      </c>
      <c r="H19" s="13">
        <v>8</v>
      </c>
      <c r="I19" s="13">
        <v>1</v>
      </c>
      <c r="J19" s="13">
        <v>2</v>
      </c>
      <c r="K19" s="11">
        <f t="shared" si="4"/>
        <v>63</v>
      </c>
    </row>
    <row r="20" spans="1:11" ht="17.25" customHeight="1">
      <c r="A20" s="16" t="s">
        <v>22</v>
      </c>
      <c r="B20" s="11">
        <f>+B21+B22+B23</f>
        <v>91082</v>
      </c>
      <c r="C20" s="11">
        <f aca="true" t="shared" si="6" ref="C20:J20">+C21+C22+C23</f>
        <v>105986</v>
      </c>
      <c r="D20" s="11">
        <f t="shared" si="6"/>
        <v>127946</v>
      </c>
      <c r="E20" s="11">
        <f t="shared" si="6"/>
        <v>69659</v>
      </c>
      <c r="F20" s="11">
        <f t="shared" si="6"/>
        <v>127734</v>
      </c>
      <c r="G20" s="11">
        <f t="shared" si="6"/>
        <v>233240</v>
      </c>
      <c r="H20" s="11">
        <f t="shared" si="6"/>
        <v>68068</v>
      </c>
      <c r="I20" s="11">
        <f t="shared" si="6"/>
        <v>16412</v>
      </c>
      <c r="J20" s="11">
        <f t="shared" si="6"/>
        <v>50123</v>
      </c>
      <c r="K20" s="11">
        <f t="shared" si="4"/>
        <v>890250</v>
      </c>
    </row>
    <row r="21" spans="1:12" ht="17.25" customHeight="1">
      <c r="A21" s="12" t="s">
        <v>23</v>
      </c>
      <c r="B21" s="13">
        <v>48656</v>
      </c>
      <c r="C21" s="13">
        <v>61988</v>
      </c>
      <c r="D21" s="13">
        <v>75607</v>
      </c>
      <c r="E21" s="13">
        <v>40407</v>
      </c>
      <c r="F21" s="13">
        <v>70395</v>
      </c>
      <c r="G21" s="13">
        <v>114371</v>
      </c>
      <c r="H21" s="13">
        <v>35945</v>
      </c>
      <c r="I21" s="13">
        <v>10333</v>
      </c>
      <c r="J21" s="13">
        <v>28853</v>
      </c>
      <c r="K21" s="11">
        <f t="shared" si="4"/>
        <v>486555</v>
      </c>
      <c r="L21" s="50"/>
    </row>
    <row r="22" spans="1:12" ht="17.25" customHeight="1">
      <c r="A22" s="12" t="s">
        <v>24</v>
      </c>
      <c r="B22" s="13">
        <v>40769</v>
      </c>
      <c r="C22" s="13">
        <v>41942</v>
      </c>
      <c r="D22" s="13">
        <v>50625</v>
      </c>
      <c r="E22" s="13">
        <v>28204</v>
      </c>
      <c r="F22" s="13">
        <v>55687</v>
      </c>
      <c r="G22" s="13">
        <v>115926</v>
      </c>
      <c r="H22" s="13">
        <v>30595</v>
      </c>
      <c r="I22" s="13">
        <v>5757</v>
      </c>
      <c r="J22" s="13">
        <v>20656</v>
      </c>
      <c r="K22" s="11">
        <f t="shared" si="4"/>
        <v>390161</v>
      </c>
      <c r="L22" s="50"/>
    </row>
    <row r="23" spans="1:11" ht="17.25" customHeight="1">
      <c r="A23" s="12" t="s">
        <v>25</v>
      </c>
      <c r="B23" s="13">
        <v>1657</v>
      </c>
      <c r="C23" s="13">
        <v>2056</v>
      </c>
      <c r="D23" s="13">
        <v>1714</v>
      </c>
      <c r="E23" s="13">
        <v>1048</v>
      </c>
      <c r="F23" s="13">
        <v>1652</v>
      </c>
      <c r="G23" s="13">
        <v>2943</v>
      </c>
      <c r="H23" s="13">
        <v>1528</v>
      </c>
      <c r="I23" s="13">
        <v>322</v>
      </c>
      <c r="J23" s="13">
        <v>614</v>
      </c>
      <c r="K23" s="11">
        <f t="shared" si="4"/>
        <v>13534</v>
      </c>
    </row>
    <row r="24" spans="1:11" ht="17.25" customHeight="1">
      <c r="A24" s="16" t="s">
        <v>26</v>
      </c>
      <c r="B24" s="13">
        <f>+B25+B26</f>
        <v>80094</v>
      </c>
      <c r="C24" s="13">
        <f aca="true" t="shared" si="7" ref="C24:J24">+C25+C26</f>
        <v>110099</v>
      </c>
      <c r="D24" s="13">
        <f t="shared" si="7"/>
        <v>122471</v>
      </c>
      <c r="E24" s="13">
        <f t="shared" si="7"/>
        <v>70432</v>
      </c>
      <c r="F24" s="13">
        <f t="shared" si="7"/>
        <v>93700</v>
      </c>
      <c r="G24" s="13">
        <f t="shared" si="7"/>
        <v>126938</v>
      </c>
      <c r="H24" s="13">
        <f t="shared" si="7"/>
        <v>56054</v>
      </c>
      <c r="I24" s="13">
        <f t="shared" si="7"/>
        <v>16975</v>
      </c>
      <c r="J24" s="13">
        <f t="shared" si="7"/>
        <v>54535</v>
      </c>
      <c r="K24" s="11">
        <f t="shared" si="4"/>
        <v>731298</v>
      </c>
    </row>
    <row r="25" spans="1:12" ht="17.25" customHeight="1">
      <c r="A25" s="12" t="s">
        <v>115</v>
      </c>
      <c r="B25" s="13">
        <v>41035</v>
      </c>
      <c r="C25" s="13">
        <v>61273</v>
      </c>
      <c r="D25" s="13">
        <v>70375</v>
      </c>
      <c r="E25" s="13">
        <v>41762</v>
      </c>
      <c r="F25" s="13">
        <v>50755</v>
      </c>
      <c r="G25" s="13">
        <v>63975</v>
      </c>
      <c r="H25" s="13">
        <v>29544</v>
      </c>
      <c r="I25" s="13">
        <v>11091</v>
      </c>
      <c r="J25" s="13">
        <v>30574</v>
      </c>
      <c r="K25" s="11">
        <f t="shared" si="4"/>
        <v>400384</v>
      </c>
      <c r="L25" s="50"/>
    </row>
    <row r="26" spans="1:12" ht="17.25" customHeight="1">
      <c r="A26" s="12" t="s">
        <v>116</v>
      </c>
      <c r="B26" s="13">
        <v>39059</v>
      </c>
      <c r="C26" s="13">
        <v>48826</v>
      </c>
      <c r="D26" s="13">
        <v>52096</v>
      </c>
      <c r="E26" s="13">
        <v>28670</v>
      </c>
      <c r="F26" s="13">
        <v>42945</v>
      </c>
      <c r="G26" s="13">
        <v>62963</v>
      </c>
      <c r="H26" s="13">
        <v>26510</v>
      </c>
      <c r="I26" s="13">
        <v>5884</v>
      </c>
      <c r="J26" s="13">
        <v>23961</v>
      </c>
      <c r="K26" s="11">
        <f t="shared" si="4"/>
        <v>330914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1980</v>
      </c>
      <c r="I27" s="11">
        <v>0</v>
      </c>
      <c r="J27" s="11">
        <v>0</v>
      </c>
      <c r="K27" s="11">
        <f t="shared" si="4"/>
        <v>1980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26485.94</v>
      </c>
      <c r="I35" s="19">
        <v>0</v>
      </c>
      <c r="J35" s="19">
        <v>0</v>
      </c>
      <c r="K35" s="23">
        <f>SUM(B35:J35)</f>
        <v>26485.94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954906.7500000001</v>
      </c>
      <c r="C47" s="22">
        <f aca="true" t="shared" si="12" ref="C47:H47">+C48+C57</f>
        <v>1412354.5499999998</v>
      </c>
      <c r="D47" s="22">
        <f t="shared" si="12"/>
        <v>1741522.56</v>
      </c>
      <c r="E47" s="22">
        <f t="shared" si="12"/>
        <v>876750.9300000002</v>
      </c>
      <c r="F47" s="22">
        <f t="shared" si="12"/>
        <v>1278824.3299999998</v>
      </c>
      <c r="G47" s="22">
        <f t="shared" si="12"/>
        <v>1762218.92</v>
      </c>
      <c r="H47" s="22">
        <f t="shared" si="12"/>
        <v>841585.5299999999</v>
      </c>
      <c r="I47" s="22">
        <f>+I48+I57</f>
        <v>318206.72</v>
      </c>
      <c r="J47" s="22">
        <f>+J48+J57</f>
        <v>620004.27</v>
      </c>
      <c r="K47" s="22">
        <f>SUM(B47:J47)</f>
        <v>9806374.56</v>
      </c>
    </row>
    <row r="48" spans="1:11" ht="17.25" customHeight="1">
      <c r="A48" s="16" t="s">
        <v>108</v>
      </c>
      <c r="B48" s="23">
        <f>SUM(B49:B56)</f>
        <v>937058.0900000001</v>
      </c>
      <c r="C48" s="23">
        <f aca="true" t="shared" si="13" ref="C48:J48">SUM(C49:C56)</f>
        <v>1387069.92</v>
      </c>
      <c r="D48" s="23">
        <f t="shared" si="13"/>
        <v>1715399.72</v>
      </c>
      <c r="E48" s="23">
        <f t="shared" si="13"/>
        <v>853801.3700000001</v>
      </c>
      <c r="F48" s="23">
        <f t="shared" si="13"/>
        <v>1255148.5599999998</v>
      </c>
      <c r="G48" s="23">
        <f t="shared" si="13"/>
        <v>1731717.18</v>
      </c>
      <c r="H48" s="23">
        <f t="shared" si="13"/>
        <v>821035.82</v>
      </c>
      <c r="I48" s="23">
        <f t="shared" si="13"/>
        <v>318206.72</v>
      </c>
      <c r="J48" s="23">
        <f t="shared" si="13"/>
        <v>605642.14</v>
      </c>
      <c r="K48" s="23">
        <f aca="true" t="shared" si="14" ref="K48:K57">SUM(B48:J48)</f>
        <v>9625079.52</v>
      </c>
    </row>
    <row r="49" spans="1:11" ht="17.25" customHeight="1">
      <c r="A49" s="34" t="s">
        <v>43</v>
      </c>
      <c r="B49" s="23">
        <f aca="true" t="shared" si="15" ref="B49:H49">ROUND(B30*B7,2)</f>
        <v>934534.81</v>
      </c>
      <c r="C49" s="23">
        <f t="shared" si="15"/>
        <v>1380346.42</v>
      </c>
      <c r="D49" s="23">
        <f t="shared" si="15"/>
        <v>1711389.24</v>
      </c>
      <c r="E49" s="23">
        <f t="shared" si="15"/>
        <v>851629.17</v>
      </c>
      <c r="F49" s="23">
        <f t="shared" si="15"/>
        <v>1251807.38</v>
      </c>
      <c r="G49" s="23">
        <f t="shared" si="15"/>
        <v>1726919.39</v>
      </c>
      <c r="H49" s="23">
        <f t="shared" si="15"/>
        <v>792076.72</v>
      </c>
      <c r="I49" s="23">
        <f>ROUND(I30*I7,2)</f>
        <v>317141</v>
      </c>
      <c r="J49" s="23">
        <f>ROUND(J30*J7,2)</f>
        <v>603425.1</v>
      </c>
      <c r="K49" s="23">
        <f t="shared" si="14"/>
        <v>9569269.229999999</v>
      </c>
    </row>
    <row r="50" spans="1:11" ht="17.25" customHeight="1">
      <c r="A50" s="34" t="s">
        <v>44</v>
      </c>
      <c r="B50" s="19">
        <v>0</v>
      </c>
      <c r="C50" s="23">
        <f>ROUND(C31*C7,2)</f>
        <v>3068.2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3068.2</v>
      </c>
    </row>
    <row r="51" spans="1:11" ht="17.25" customHeight="1">
      <c r="A51" s="64" t="s">
        <v>104</v>
      </c>
      <c r="B51" s="65">
        <f aca="true" t="shared" si="16" ref="B51:H51">ROUND(B32*B7,2)</f>
        <v>-1568.4</v>
      </c>
      <c r="C51" s="65">
        <f t="shared" si="16"/>
        <v>-2118.42</v>
      </c>
      <c r="D51" s="65">
        <f t="shared" si="16"/>
        <v>-2375.28</v>
      </c>
      <c r="E51" s="65">
        <f t="shared" si="16"/>
        <v>-1273.2</v>
      </c>
      <c r="F51" s="65">
        <f t="shared" si="16"/>
        <v>-1940.34</v>
      </c>
      <c r="G51" s="65">
        <f t="shared" si="16"/>
        <v>-2632.29</v>
      </c>
      <c r="H51" s="65">
        <f t="shared" si="16"/>
        <v>-1241.88</v>
      </c>
      <c r="I51" s="19">
        <v>0</v>
      </c>
      <c r="J51" s="19">
        <v>0</v>
      </c>
      <c r="K51" s="65">
        <f>SUM(B51:J51)</f>
        <v>-13149.810000000001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26485.94</v>
      </c>
      <c r="I53" s="31">
        <f>+I35</f>
        <v>0</v>
      </c>
      <c r="J53" s="31">
        <f>+J35</f>
        <v>0</v>
      </c>
      <c r="K53" s="23">
        <f t="shared" si="14"/>
        <v>26485.94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-96391.4</v>
      </c>
      <c r="C61" s="35">
        <f t="shared" si="17"/>
        <v>-147240.99000000002</v>
      </c>
      <c r="D61" s="35">
        <f t="shared" si="17"/>
        <v>-134427.55</v>
      </c>
      <c r="E61" s="35">
        <f t="shared" si="17"/>
        <v>-88586.2</v>
      </c>
      <c r="F61" s="35">
        <f t="shared" si="17"/>
        <v>-97768.25</v>
      </c>
      <c r="G61" s="35">
        <f t="shared" si="17"/>
        <v>-120760.2</v>
      </c>
      <c r="H61" s="35">
        <f t="shared" si="17"/>
        <v>-98503.6</v>
      </c>
      <c r="I61" s="35">
        <f t="shared" si="17"/>
        <v>-24213.010000000002</v>
      </c>
      <c r="J61" s="35">
        <f t="shared" si="17"/>
        <v>-49757.2</v>
      </c>
      <c r="K61" s="35">
        <f>SUM(B61:J61)</f>
        <v>-857648.3999999999</v>
      </c>
    </row>
    <row r="62" spans="1:11" ht="18.75" customHeight="1">
      <c r="A62" s="16" t="s">
        <v>74</v>
      </c>
      <c r="B62" s="35">
        <f aca="true" t="shared" si="18" ref="B62:J62">B63+B64+B65+B66+B67+B68</f>
        <v>-95391.4</v>
      </c>
      <c r="C62" s="35">
        <f t="shared" si="18"/>
        <v>-146182.2</v>
      </c>
      <c r="D62" s="35">
        <f t="shared" si="18"/>
        <v>-133353.4</v>
      </c>
      <c r="E62" s="35">
        <f t="shared" si="18"/>
        <v>-87586.2</v>
      </c>
      <c r="F62" s="35">
        <f t="shared" si="18"/>
        <v>-95387.6</v>
      </c>
      <c r="G62" s="35">
        <f t="shared" si="18"/>
        <v>-118753.8</v>
      </c>
      <c r="H62" s="35">
        <f t="shared" si="18"/>
        <v>-98503.6</v>
      </c>
      <c r="I62" s="35">
        <f t="shared" si="18"/>
        <v>-20820.2</v>
      </c>
      <c r="J62" s="35">
        <f t="shared" si="18"/>
        <v>-49757.2</v>
      </c>
      <c r="K62" s="35">
        <f aca="true" t="shared" si="19" ref="K62:K91">SUM(B62:J62)</f>
        <v>-845735.6</v>
      </c>
    </row>
    <row r="63" spans="1:11" ht="18.75" customHeight="1">
      <c r="A63" s="12" t="s">
        <v>75</v>
      </c>
      <c r="B63" s="35">
        <f>-ROUND(B9*$D$3,2)</f>
        <v>-95391.4</v>
      </c>
      <c r="C63" s="35">
        <f aca="true" t="shared" si="20" ref="C63:J63">-ROUND(C9*$D$3,2)</f>
        <v>-146182.2</v>
      </c>
      <c r="D63" s="35">
        <f t="shared" si="20"/>
        <v>-133353.4</v>
      </c>
      <c r="E63" s="35">
        <f t="shared" si="20"/>
        <v>-87586.2</v>
      </c>
      <c r="F63" s="35">
        <f t="shared" si="20"/>
        <v>-95387.6</v>
      </c>
      <c r="G63" s="35">
        <f t="shared" si="20"/>
        <v>-118753.8</v>
      </c>
      <c r="H63" s="35">
        <f t="shared" si="20"/>
        <v>-98503.6</v>
      </c>
      <c r="I63" s="35">
        <f t="shared" si="20"/>
        <v>-20820.2</v>
      </c>
      <c r="J63" s="35">
        <f t="shared" si="20"/>
        <v>-49757.2</v>
      </c>
      <c r="K63" s="35">
        <f t="shared" si="19"/>
        <v>-845735.6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-2006.4</v>
      </c>
      <c r="H69" s="19">
        <v>0</v>
      </c>
      <c r="I69" s="65">
        <f t="shared" si="21"/>
        <v>-3392.81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0</v>
      </c>
      <c r="I84" s="65">
        <v>-1000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858515.3500000001</v>
      </c>
      <c r="C106" s="24">
        <f t="shared" si="22"/>
        <v>1265113.5599999998</v>
      </c>
      <c r="D106" s="24">
        <f t="shared" si="22"/>
        <v>1607095.0100000002</v>
      </c>
      <c r="E106" s="24">
        <f t="shared" si="22"/>
        <v>788164.7300000002</v>
      </c>
      <c r="F106" s="24">
        <f t="shared" si="22"/>
        <v>1181056.0799999998</v>
      </c>
      <c r="G106" s="24">
        <f t="shared" si="22"/>
        <v>1641458.72</v>
      </c>
      <c r="H106" s="24">
        <f t="shared" si="22"/>
        <v>743081.9299999999</v>
      </c>
      <c r="I106" s="24">
        <f>+I107+I108</f>
        <v>293993.70999999996</v>
      </c>
      <c r="J106" s="24">
        <f>+J107+J108</f>
        <v>570247.0700000001</v>
      </c>
      <c r="K106" s="46">
        <f>SUM(B106:J106)</f>
        <v>8948726.16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840666.6900000001</v>
      </c>
      <c r="C107" s="24">
        <f t="shared" si="23"/>
        <v>1239828.93</v>
      </c>
      <c r="D107" s="24">
        <f t="shared" si="23"/>
        <v>1580972.1700000002</v>
      </c>
      <c r="E107" s="24">
        <f t="shared" si="23"/>
        <v>765215.1700000002</v>
      </c>
      <c r="F107" s="24">
        <f t="shared" si="23"/>
        <v>1157380.3099999998</v>
      </c>
      <c r="G107" s="24">
        <f t="shared" si="23"/>
        <v>1610956.98</v>
      </c>
      <c r="H107" s="24">
        <f t="shared" si="23"/>
        <v>722532.22</v>
      </c>
      <c r="I107" s="24">
        <f t="shared" si="23"/>
        <v>293993.70999999996</v>
      </c>
      <c r="J107" s="24">
        <f t="shared" si="23"/>
        <v>555884.9400000001</v>
      </c>
      <c r="K107" s="46">
        <f>SUM(B107:J107)</f>
        <v>8767431.12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8948726.1799</v>
      </c>
      <c r="L114" s="52"/>
    </row>
    <row r="115" spans="1:11" ht="18.75" customHeight="1">
      <c r="A115" s="26" t="s">
        <v>70</v>
      </c>
      <c r="B115" s="27">
        <v>108683.58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108683.58</v>
      </c>
    </row>
    <row r="116" spans="1:11" ht="18.75" customHeight="1">
      <c r="A116" s="26" t="s">
        <v>71</v>
      </c>
      <c r="B116" s="27">
        <v>749831.77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749831.77</v>
      </c>
    </row>
    <row r="117" spans="1:11" ht="18.75" customHeight="1">
      <c r="A117" s="26" t="s">
        <v>72</v>
      </c>
      <c r="B117" s="38">
        <v>0</v>
      </c>
      <c r="C117" s="27">
        <f>+C106</f>
        <v>1265113.5599999998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1265113.5599999998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1496426.51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1496426.51</v>
      </c>
    </row>
    <row r="119" spans="1:11" ht="18.75" customHeight="1">
      <c r="A119" s="66" t="s">
        <v>122</v>
      </c>
      <c r="B119" s="38"/>
      <c r="C119" s="38"/>
      <c r="D119" s="27">
        <v>110668.49989999992</v>
      </c>
      <c r="E119" s="38"/>
      <c r="F119" s="38"/>
      <c r="G119" s="38"/>
      <c r="H119" s="38"/>
      <c r="I119" s="38"/>
      <c r="J119" s="38"/>
      <c r="K119" s="39">
        <f t="shared" si="25"/>
        <v>110668.49989999992</v>
      </c>
    </row>
    <row r="120" spans="1:11" ht="18.75" customHeight="1">
      <c r="A120" s="26" t="s">
        <v>123</v>
      </c>
      <c r="B120" s="38">
        <v>0</v>
      </c>
      <c r="C120" s="38">
        <v>0</v>
      </c>
      <c r="D120" s="38">
        <v>0</v>
      </c>
      <c r="E120" s="27">
        <v>709348.25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709348.25</v>
      </c>
    </row>
    <row r="121" spans="1:11" ht="18.75" customHeight="1">
      <c r="A121" s="26" t="s">
        <v>124</v>
      </c>
      <c r="B121" s="38">
        <v>0</v>
      </c>
      <c r="C121" s="38">
        <v>0</v>
      </c>
      <c r="D121" s="38">
        <v>0</v>
      </c>
      <c r="E121" s="27">
        <v>78816.48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78816.48</v>
      </c>
    </row>
    <row r="122" spans="1:11" ht="18.75" customHeight="1">
      <c r="A122" s="66" t="s">
        <v>125</v>
      </c>
      <c r="B122" s="38">
        <v>0</v>
      </c>
      <c r="C122" s="38">
        <v>0</v>
      </c>
      <c r="D122" s="38">
        <v>0</v>
      </c>
      <c r="E122" s="38">
        <v>0</v>
      </c>
      <c r="F122" s="27">
        <v>227053.34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227053.34</v>
      </c>
    </row>
    <row r="123" spans="1:11" ht="18.75" customHeight="1">
      <c r="A123" s="66" t="s">
        <v>126</v>
      </c>
      <c r="B123" s="38">
        <v>0</v>
      </c>
      <c r="C123" s="38">
        <v>0</v>
      </c>
      <c r="D123" s="38">
        <v>0</v>
      </c>
      <c r="E123" s="38">
        <v>0</v>
      </c>
      <c r="F123" s="27">
        <v>410948.7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410948.7</v>
      </c>
    </row>
    <row r="124" spans="1:11" ht="18.75" customHeight="1">
      <c r="A124" s="66" t="s">
        <v>127</v>
      </c>
      <c r="B124" s="38">
        <v>0</v>
      </c>
      <c r="C124" s="38">
        <v>0</v>
      </c>
      <c r="D124" s="38">
        <v>0</v>
      </c>
      <c r="E124" s="38">
        <v>0</v>
      </c>
      <c r="F124" s="27">
        <v>64014.34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64014.34</v>
      </c>
    </row>
    <row r="125" spans="1:11" ht="18.75" customHeight="1">
      <c r="A125" s="66" t="s">
        <v>128</v>
      </c>
      <c r="B125" s="68">
        <v>0</v>
      </c>
      <c r="C125" s="68">
        <v>0</v>
      </c>
      <c r="D125" s="68">
        <v>0</v>
      </c>
      <c r="E125" s="68">
        <v>0</v>
      </c>
      <c r="F125" s="69">
        <v>479039.71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5"/>
        <v>479039.71</v>
      </c>
    </row>
    <row r="126" spans="1:11" ht="18.75" customHeight="1">
      <c r="A126" s="66" t="s">
        <v>129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501888.38</v>
      </c>
      <c r="H126" s="38">
        <v>0</v>
      </c>
      <c r="I126" s="38">
        <v>0</v>
      </c>
      <c r="J126" s="38">
        <v>0</v>
      </c>
      <c r="K126" s="39">
        <f t="shared" si="25"/>
        <v>501888.38</v>
      </c>
    </row>
    <row r="127" spans="1:11" ht="18.75" customHeight="1">
      <c r="A127" s="66" t="s">
        <v>130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41993.03</v>
      </c>
      <c r="H127" s="38">
        <v>0</v>
      </c>
      <c r="I127" s="38">
        <v>0</v>
      </c>
      <c r="J127" s="38">
        <v>0</v>
      </c>
      <c r="K127" s="39">
        <f t="shared" si="25"/>
        <v>41993.03</v>
      </c>
    </row>
    <row r="128" spans="1:11" ht="18.75" customHeight="1">
      <c r="A128" s="66" t="s">
        <v>131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242462.34</v>
      </c>
      <c r="H128" s="38">
        <v>0</v>
      </c>
      <c r="I128" s="38">
        <v>0</v>
      </c>
      <c r="J128" s="38">
        <v>0</v>
      </c>
      <c r="K128" s="39">
        <f t="shared" si="25"/>
        <v>242462.34</v>
      </c>
    </row>
    <row r="129" spans="1:11" ht="18.75" customHeight="1">
      <c r="A129" s="66" t="s">
        <v>132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205252.35</v>
      </c>
      <c r="H129" s="38">
        <v>0</v>
      </c>
      <c r="I129" s="38">
        <v>0</v>
      </c>
      <c r="J129" s="38">
        <v>0</v>
      </c>
      <c r="K129" s="39">
        <f t="shared" si="25"/>
        <v>205252.35</v>
      </c>
    </row>
    <row r="130" spans="1:11" ht="18.75" customHeight="1">
      <c r="A130" s="66" t="s">
        <v>133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649862.63</v>
      </c>
      <c r="H130" s="38">
        <v>0</v>
      </c>
      <c r="I130" s="38">
        <v>0</v>
      </c>
      <c r="J130" s="38">
        <v>0</v>
      </c>
      <c r="K130" s="39">
        <f t="shared" si="25"/>
        <v>649862.63</v>
      </c>
    </row>
    <row r="131" spans="1:11" ht="18.75" customHeight="1">
      <c r="A131" s="66" t="s">
        <v>134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253703.38</v>
      </c>
      <c r="I131" s="38">
        <v>0</v>
      </c>
      <c r="J131" s="38">
        <v>0</v>
      </c>
      <c r="K131" s="39">
        <f t="shared" si="25"/>
        <v>253703.38</v>
      </c>
    </row>
    <row r="132" spans="1:11" ht="18.75" customHeight="1">
      <c r="A132" s="66" t="s">
        <v>135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489378.55</v>
      </c>
      <c r="I132" s="38">
        <v>0</v>
      </c>
      <c r="J132" s="38">
        <v>0</v>
      </c>
      <c r="K132" s="39">
        <f t="shared" si="25"/>
        <v>489378.55</v>
      </c>
    </row>
    <row r="133" spans="1:11" ht="18.75" customHeight="1">
      <c r="A133" s="66" t="s">
        <v>136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293993.71</v>
      </c>
      <c r="J133" s="38"/>
      <c r="K133" s="39">
        <f t="shared" si="25"/>
        <v>293993.71</v>
      </c>
    </row>
    <row r="134" spans="1:11" ht="18.75" customHeight="1">
      <c r="A134" s="67" t="s">
        <v>137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570247.07</v>
      </c>
      <c r="K134" s="42">
        <f t="shared" si="25"/>
        <v>570247.07</v>
      </c>
    </row>
    <row r="135" spans="1:11" ht="18.75" customHeight="1">
      <c r="A135" s="74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4"/>
    </row>
    <row r="137" ht="18" customHeight="1">
      <c r="A137" s="74"/>
    </row>
    <row r="138" ht="18" customHeight="1">
      <c r="A138" s="74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2017-11-06T13:31:52Z</dcterms:modified>
  <cp:category/>
  <cp:version/>
  <cp:contentType/>
  <cp:contentStatus/>
</cp:coreProperties>
</file>