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<sst xmlns="http://schemas.openxmlformats.org/spreadsheetml/2006/main" count="140" uniqueCount="140">
  <si>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</si>
  <si>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</si>
  <si>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</si>
  <si>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</si>
  <si>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</si>
  <si>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</si>
  <si>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</si>
  <si>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</si>
  <si>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</si>
  <si>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</si>
  <si>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</si>
  <si>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</si>
  <si>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</si>
  <si>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</si>
  <si>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</si>
  <si>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</si>
  <si>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</si>
  <si>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</si>
  <si>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</si>
  <si>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</si>
  <si>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</si>
  <si>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</si>
  <si>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</si>
  <si>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</si>
  <si>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</si>
  <si>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</si>
  <si>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</si>
  <si>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</si>
  <si>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</si>
  <si>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</si>
  <si>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</si>
  <si>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</si>
  <si>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</si>
  <si>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</si>
  <si>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</si>
  <si>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</si>
  <si>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</si>
  <si>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</si>
  <si>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</si>
  <si>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</si>
  <si>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</si>
  <si>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</si>
  <si>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</si>
  <si>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</si>
  <si>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</si>
  <si>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</si>
  <si>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</si>
  <si>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</si>
  <si>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</si>
  <si>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</si>
  <si>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</si>
  <si>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</si>
  <si>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</si>
  <si>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</si>
  <si>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</si>
  <si>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</si>
  <si>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</si>
  <si>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</si>
  <si>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</si>
  <si>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</si>
  <si>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</si>
  <si>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</si>
  <si>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</si>
  <si>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</si>
  <si>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</si>
  <si>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</si>
  <si>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</si>
  <si>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</si>
  <si>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</si>
  <si>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</si>
  <si>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</si>
  <si>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</si>
  <si>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</si>
  <si>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</si>
  <si>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</si>
  <si>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</si>
  <si>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</si>
  <si>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</si>
  <si>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</si>
  <si>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</si>
  <si>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</si>
  <si>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</si>
  <si>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</si>
  <si>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</si>
  <si>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</si>
  <si>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</si>
  <si>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</si>
  <si>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</si>
  <si>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</si>
  <si>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</si>
  <si>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</si>
  <si>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</si>
  <si>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</si>
  <si>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</si>
  <si>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</si>
  <si>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</si>
  <si>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</si>
  <si>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</si>
  <si>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</si>
  <si>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</si>
  <si>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</si>
  <si>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</si>
  <si>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</si>
  <si>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</si>
  <si>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</si>
  <si>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</si>
  <si>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</si>
  <si>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</si>
  <si>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</si>
  <si>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</si>
  <si>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</si>
  <si>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</si>
  <si>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</si>
  <si>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</si>
  <si>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</si>
  <si>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</si>
  <si>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</si>
  <si>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</si>
  <si>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</si>
  <si>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</si>
  <si>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 xml:space="preserve">6.3. Revisão de Remuneração pelo Transporte Coletivo </t>
  </si>
  <si>
    <t>OPERAÇÃO 27/10/17 - VENCIMENTO 06/11/17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</si>
  <si>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</si>
  <si>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</si>
  <si>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</si>
  <si>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</si>
  <si>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</si>
  <si>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</si>
  <si>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</si>
  <si>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</si>
  <si>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</si>
  <si>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</si>
  <si>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</si>
  <si>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</si>
  <si>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</si>
  <si>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</si>
  <si>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</si>
  <si>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</si>
  <si>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Nota:</t>
  </si>
  <si>
    <t>(1) Ajuste de remuneração previsto contratualmente, período de 25/09 a 24/10/17, parcela 3/20.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</si>
</sst>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121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578431</v>
      </c>
      <c r="C7" s="9">
        <f t="shared" si="0"/>
        <v>758158</v>
      </c>
      <c r="D7" s="9">
        <f t="shared" si="0"/>
        <v>773505</v>
      </c>
      <c r="E7" s="9">
        <f t="shared" si="0"/>
        <v>519798</v>
      </c>
      <c r="F7" s="9">
        <f t="shared" si="0"/>
        <v>700901</v>
      </c>
      <c r="G7" s="9">
        <f t="shared" si="0"/>
        <v>1202673</v>
      </c>
      <c r="H7" s="9">
        <f t="shared" si="0"/>
        <v>542412</v>
      </c>
      <c r="I7" s="9">
        <f t="shared" si="0"/>
        <v>114388</v>
      </c>
      <c r="J7" s="9">
        <f t="shared" si="0"/>
        <v>315574</v>
      </c>
      <c r="K7" s="9">
        <f t="shared" si="0"/>
        <v>5505840</v>
      </c>
      <c r="L7" s="50"/>
    </row>
    <row r="8" spans="1:11" ht="17.25" customHeight="1">
      <c r="A8" s="10" t="s">
        <v>97</v>
      </c>
      <c r="B8" s="11">
        <f>B9+B12+B16</f>
        <v>273133</v>
      </c>
      <c r="C8" s="11">
        <f aca="true" t="shared" si="1" ref="C8:J8">C9+C12+C16</f>
        <v>369558</v>
      </c>
      <c r="D8" s="11">
        <f t="shared" si="1"/>
        <v>353247</v>
      </c>
      <c r="E8" s="11">
        <f t="shared" si="1"/>
        <v>254483</v>
      </c>
      <c r="F8" s="11">
        <f t="shared" si="1"/>
        <v>328050</v>
      </c>
      <c r="G8" s="11">
        <f t="shared" si="1"/>
        <v>564221</v>
      </c>
      <c r="H8" s="11">
        <f t="shared" si="1"/>
        <v>280305</v>
      </c>
      <c r="I8" s="11">
        <f t="shared" si="1"/>
        <v>51202</v>
      </c>
      <c r="J8" s="11">
        <f t="shared" si="1"/>
        <v>142113</v>
      </c>
      <c r="K8" s="11">
        <f>SUM(B8:J8)</f>
        <v>2616312</v>
      </c>
    </row>
    <row r="9" spans="1:11" ht="17.25" customHeight="1">
      <c r="A9" s="15" t="s">
        <v>16</v>
      </c>
      <c r="B9" s="13">
        <f>+B10+B11</f>
        <v>34670</v>
      </c>
      <c r="C9" s="13">
        <f aca="true" t="shared" si="2" ref="C9:J9">+C10+C11</f>
        <v>49350</v>
      </c>
      <c r="D9" s="13">
        <f t="shared" si="2"/>
        <v>43202</v>
      </c>
      <c r="E9" s="13">
        <f t="shared" si="2"/>
        <v>32893</v>
      </c>
      <c r="F9" s="13">
        <f t="shared" si="2"/>
        <v>36220</v>
      </c>
      <c r="G9" s="13">
        <f t="shared" si="2"/>
        <v>47594</v>
      </c>
      <c r="H9" s="13">
        <f t="shared" si="2"/>
        <v>43257</v>
      </c>
      <c r="I9" s="13">
        <f t="shared" si="2"/>
        <v>7535</v>
      </c>
      <c r="J9" s="13">
        <f t="shared" si="2"/>
        <v>15942</v>
      </c>
      <c r="K9" s="11">
        <f>SUM(B9:J9)</f>
        <v>310663</v>
      </c>
    </row>
    <row r="10" spans="1:11" ht="17.25" customHeight="1">
      <c r="A10" s="29" t="s">
        <v>17</v>
      </c>
      <c r="B10" s="13">
        <v>34670</v>
      </c>
      <c r="C10" s="13">
        <v>49350</v>
      </c>
      <c r="D10" s="13">
        <v>43202</v>
      </c>
      <c r="E10" s="13">
        <v>32893</v>
      </c>
      <c r="F10" s="13">
        <v>36220</v>
      </c>
      <c r="G10" s="13">
        <v>47594</v>
      </c>
      <c r="H10" s="13">
        <v>43257</v>
      </c>
      <c r="I10" s="13">
        <v>7535</v>
      </c>
      <c r="J10" s="13">
        <v>15942</v>
      </c>
      <c r="K10" s="11">
        <f>SUM(B10:J10)</f>
        <v>310663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224192</v>
      </c>
      <c r="C12" s="17">
        <f t="shared" si="3"/>
        <v>300324</v>
      </c>
      <c r="D12" s="17">
        <f t="shared" si="3"/>
        <v>291937</v>
      </c>
      <c r="E12" s="17">
        <f t="shared" si="3"/>
        <v>208464</v>
      </c>
      <c r="F12" s="17">
        <f t="shared" si="3"/>
        <v>271814</v>
      </c>
      <c r="G12" s="17">
        <f t="shared" si="3"/>
        <v>481715</v>
      </c>
      <c r="H12" s="17">
        <f t="shared" si="3"/>
        <v>223375</v>
      </c>
      <c r="I12" s="17">
        <f t="shared" si="3"/>
        <v>40644</v>
      </c>
      <c r="J12" s="17">
        <f t="shared" si="3"/>
        <v>118519</v>
      </c>
      <c r="K12" s="11">
        <f aca="true" t="shared" si="4" ref="K12:K27">SUM(B12:J12)</f>
        <v>2160984</v>
      </c>
    </row>
    <row r="13" spans="1:13" ht="17.25" customHeight="1">
      <c r="A13" s="14" t="s">
        <v>19</v>
      </c>
      <c r="B13" s="13">
        <v>109491</v>
      </c>
      <c r="C13" s="13">
        <v>155713</v>
      </c>
      <c r="D13" s="13">
        <v>156618</v>
      </c>
      <c r="E13" s="13">
        <v>108051</v>
      </c>
      <c r="F13" s="13">
        <v>140515</v>
      </c>
      <c r="G13" s="13">
        <v>232880</v>
      </c>
      <c r="H13" s="13">
        <v>103416</v>
      </c>
      <c r="I13" s="13">
        <v>23229</v>
      </c>
      <c r="J13" s="13">
        <v>63702</v>
      </c>
      <c r="K13" s="11">
        <f t="shared" si="4"/>
        <v>1093615</v>
      </c>
      <c r="L13" s="50"/>
      <c r="M13" s="51"/>
    </row>
    <row r="14" spans="1:12" ht="17.25" customHeight="1">
      <c r="A14" s="14" t="s">
        <v>20</v>
      </c>
      <c r="B14" s="13">
        <v>105322</v>
      </c>
      <c r="C14" s="13">
        <v>129822</v>
      </c>
      <c r="D14" s="13">
        <v>125489</v>
      </c>
      <c r="E14" s="13">
        <v>91453</v>
      </c>
      <c r="F14" s="13">
        <v>122180</v>
      </c>
      <c r="G14" s="13">
        <v>233668</v>
      </c>
      <c r="H14" s="13">
        <v>103959</v>
      </c>
      <c r="I14" s="13">
        <v>15191</v>
      </c>
      <c r="J14" s="13">
        <v>51573</v>
      </c>
      <c r="K14" s="11">
        <f t="shared" si="4"/>
        <v>978657</v>
      </c>
      <c r="L14" s="50"/>
    </row>
    <row r="15" spans="1:11" ht="17.25" customHeight="1">
      <c r="A15" s="14" t="s">
        <v>21</v>
      </c>
      <c r="B15" s="13">
        <v>9379</v>
      </c>
      <c r="C15" s="13">
        <v>14789</v>
      </c>
      <c r="D15" s="13">
        <v>9830</v>
      </c>
      <c r="E15" s="13">
        <v>8960</v>
      </c>
      <c r="F15" s="13">
        <v>9119</v>
      </c>
      <c r="G15" s="13">
        <v>15167</v>
      </c>
      <c r="H15" s="13">
        <v>16000</v>
      </c>
      <c r="I15" s="13">
        <v>2224</v>
      </c>
      <c r="J15" s="13">
        <v>3244</v>
      </c>
      <c r="K15" s="11">
        <f t="shared" si="4"/>
        <v>88712</v>
      </c>
    </row>
    <row r="16" spans="1:11" ht="17.25" customHeight="1">
      <c r="A16" s="15" t="s">
        <v>93</v>
      </c>
      <c r="B16" s="13">
        <f>B17+B18+B19</f>
        <v>14271</v>
      </c>
      <c r="C16" s="13">
        <f aca="true" t="shared" si="5" ref="C16:J16">C17+C18+C19</f>
        <v>19884</v>
      </c>
      <c r="D16" s="13">
        <f t="shared" si="5"/>
        <v>18108</v>
      </c>
      <c r="E16" s="13">
        <f t="shared" si="5"/>
        <v>13126</v>
      </c>
      <c r="F16" s="13">
        <f t="shared" si="5"/>
        <v>20016</v>
      </c>
      <c r="G16" s="13">
        <f t="shared" si="5"/>
        <v>34912</v>
      </c>
      <c r="H16" s="13">
        <f t="shared" si="5"/>
        <v>13673</v>
      </c>
      <c r="I16" s="13">
        <f t="shared" si="5"/>
        <v>3023</v>
      </c>
      <c r="J16" s="13">
        <f t="shared" si="5"/>
        <v>7652</v>
      </c>
      <c r="K16" s="11">
        <f t="shared" si="4"/>
        <v>144665</v>
      </c>
    </row>
    <row r="17" spans="1:11" ht="17.25" customHeight="1">
      <c r="A17" s="14" t="s">
        <v>94</v>
      </c>
      <c r="B17" s="13">
        <v>14156</v>
      </c>
      <c r="C17" s="13">
        <v>19789</v>
      </c>
      <c r="D17" s="13">
        <v>18016</v>
      </c>
      <c r="E17" s="13">
        <v>13049</v>
      </c>
      <c r="F17" s="13">
        <v>19921</v>
      </c>
      <c r="G17" s="13">
        <v>34691</v>
      </c>
      <c r="H17" s="13">
        <v>13578</v>
      </c>
      <c r="I17" s="13">
        <v>3008</v>
      </c>
      <c r="J17" s="13">
        <v>7611</v>
      </c>
      <c r="K17" s="11">
        <f t="shared" si="4"/>
        <v>143819</v>
      </c>
    </row>
    <row r="18" spans="1:11" ht="17.25" customHeight="1">
      <c r="A18" s="14" t="s">
        <v>95</v>
      </c>
      <c r="B18" s="13">
        <v>89</v>
      </c>
      <c r="C18" s="13">
        <v>83</v>
      </c>
      <c r="D18" s="13">
        <v>69</v>
      </c>
      <c r="E18" s="13">
        <v>75</v>
      </c>
      <c r="F18" s="13">
        <v>86</v>
      </c>
      <c r="G18" s="13">
        <v>197</v>
      </c>
      <c r="H18" s="13">
        <v>84</v>
      </c>
      <c r="I18" s="13">
        <v>14</v>
      </c>
      <c r="J18" s="13">
        <v>34</v>
      </c>
      <c r="K18" s="11">
        <f t="shared" si="4"/>
        <v>731</v>
      </c>
    </row>
    <row r="19" spans="1:11" ht="17.25" customHeight="1">
      <c r="A19" s="14" t="s">
        <v>96</v>
      </c>
      <c r="B19" s="13">
        <v>26</v>
      </c>
      <c r="C19" s="13">
        <v>12</v>
      </c>
      <c r="D19" s="13">
        <v>23</v>
      </c>
      <c r="E19" s="13">
        <v>2</v>
      </c>
      <c r="F19" s="13">
        <v>9</v>
      </c>
      <c r="G19" s="13">
        <v>24</v>
      </c>
      <c r="H19" s="13">
        <v>11</v>
      </c>
      <c r="I19" s="13">
        <v>1</v>
      </c>
      <c r="J19" s="13">
        <v>7</v>
      </c>
      <c r="K19" s="11">
        <f t="shared" si="4"/>
        <v>115</v>
      </c>
    </row>
    <row r="20" spans="1:11" ht="17.25" customHeight="1">
      <c r="A20" s="16" t="s">
        <v>22</v>
      </c>
      <c r="B20" s="11">
        <f>+B21+B22+B23</f>
        <v>161725</v>
      </c>
      <c r="C20" s="11">
        <f aca="true" t="shared" si="6" ref="C20:J20">+C21+C22+C23</f>
        <v>187077</v>
      </c>
      <c r="D20" s="11">
        <f t="shared" si="6"/>
        <v>205297</v>
      </c>
      <c r="E20" s="11">
        <f t="shared" si="6"/>
        <v>131460</v>
      </c>
      <c r="F20" s="11">
        <f t="shared" si="6"/>
        <v>209974</v>
      </c>
      <c r="G20" s="11">
        <f t="shared" si="6"/>
        <v>402299</v>
      </c>
      <c r="H20" s="11">
        <f t="shared" si="6"/>
        <v>135235</v>
      </c>
      <c r="I20" s="11">
        <f t="shared" si="6"/>
        <v>31021</v>
      </c>
      <c r="J20" s="11">
        <f t="shared" si="6"/>
        <v>80019</v>
      </c>
      <c r="K20" s="11">
        <f t="shared" si="4"/>
        <v>1544107</v>
      </c>
    </row>
    <row r="21" spans="1:12" ht="17.25" customHeight="1">
      <c r="A21" s="12" t="s">
        <v>23</v>
      </c>
      <c r="B21" s="13">
        <v>87782</v>
      </c>
      <c r="C21" s="13">
        <v>111249</v>
      </c>
      <c r="D21" s="13">
        <v>124897</v>
      </c>
      <c r="E21" s="13">
        <v>77141</v>
      </c>
      <c r="F21" s="13">
        <v>122018</v>
      </c>
      <c r="G21" s="13">
        <v>214406</v>
      </c>
      <c r="H21" s="13">
        <v>75512</v>
      </c>
      <c r="I21" s="13">
        <v>19680</v>
      </c>
      <c r="J21" s="13">
        <v>47575</v>
      </c>
      <c r="K21" s="11">
        <f t="shared" si="4"/>
        <v>880260</v>
      </c>
      <c r="L21" s="50"/>
    </row>
    <row r="22" spans="1:12" ht="17.25" customHeight="1">
      <c r="A22" s="12" t="s">
        <v>24</v>
      </c>
      <c r="B22" s="13">
        <v>69828</v>
      </c>
      <c r="C22" s="13">
        <v>70757</v>
      </c>
      <c r="D22" s="13">
        <v>76474</v>
      </c>
      <c r="E22" s="13">
        <v>51324</v>
      </c>
      <c r="F22" s="13">
        <v>84121</v>
      </c>
      <c r="G22" s="13">
        <v>180731</v>
      </c>
      <c r="H22" s="13">
        <v>54675</v>
      </c>
      <c r="I22" s="13">
        <v>10543</v>
      </c>
      <c r="J22" s="13">
        <v>30979</v>
      </c>
      <c r="K22" s="11">
        <f t="shared" si="4"/>
        <v>629432</v>
      </c>
      <c r="L22" s="50"/>
    </row>
    <row r="23" spans="1:11" ht="17.25" customHeight="1">
      <c r="A23" s="12" t="s">
        <v>25</v>
      </c>
      <c r="B23" s="13">
        <v>4115</v>
      </c>
      <c r="C23" s="13">
        <v>5071</v>
      </c>
      <c r="D23" s="13">
        <v>3926</v>
      </c>
      <c r="E23" s="13">
        <v>2995</v>
      </c>
      <c r="F23" s="13">
        <v>3835</v>
      </c>
      <c r="G23" s="13">
        <v>7162</v>
      </c>
      <c r="H23" s="13">
        <v>5048</v>
      </c>
      <c r="I23" s="13">
        <v>798</v>
      </c>
      <c r="J23" s="13">
        <v>1465</v>
      </c>
      <c r="K23" s="11">
        <f t="shared" si="4"/>
        <v>34415</v>
      </c>
    </row>
    <row r="24" spans="1:11" ht="17.25" customHeight="1">
      <c r="A24" s="16" t="s">
        <v>26</v>
      </c>
      <c r="B24" s="13">
        <f>+B25+B26</f>
        <v>143573</v>
      </c>
      <c r="C24" s="13">
        <f aca="true" t="shared" si="7" ref="C24:J24">+C25+C26</f>
        <v>201523</v>
      </c>
      <c r="D24" s="13">
        <f t="shared" si="7"/>
        <v>214961</v>
      </c>
      <c r="E24" s="13">
        <f t="shared" si="7"/>
        <v>133855</v>
      </c>
      <c r="F24" s="13">
        <f t="shared" si="7"/>
        <v>162877</v>
      </c>
      <c r="G24" s="13">
        <f t="shared" si="7"/>
        <v>236153</v>
      </c>
      <c r="H24" s="13">
        <f t="shared" si="7"/>
        <v>119298</v>
      </c>
      <c r="I24" s="13">
        <f t="shared" si="7"/>
        <v>32165</v>
      </c>
      <c r="J24" s="13">
        <f t="shared" si="7"/>
        <v>93442</v>
      </c>
      <c r="K24" s="11">
        <f t="shared" si="4"/>
        <v>1337847</v>
      </c>
    </row>
    <row r="25" spans="1:12" ht="17.25" customHeight="1">
      <c r="A25" s="12" t="s">
        <v>115</v>
      </c>
      <c r="B25" s="13">
        <v>62583</v>
      </c>
      <c r="C25" s="13">
        <v>97500</v>
      </c>
      <c r="D25" s="13">
        <v>110881</v>
      </c>
      <c r="E25" s="13">
        <v>68453</v>
      </c>
      <c r="F25" s="13">
        <v>77454</v>
      </c>
      <c r="G25" s="13">
        <v>107434</v>
      </c>
      <c r="H25" s="13">
        <v>53426</v>
      </c>
      <c r="I25" s="13">
        <v>18614</v>
      </c>
      <c r="J25" s="13">
        <v>45984</v>
      </c>
      <c r="K25" s="11">
        <f t="shared" si="4"/>
        <v>642329</v>
      </c>
      <c r="L25" s="50"/>
    </row>
    <row r="26" spans="1:12" ht="17.25" customHeight="1">
      <c r="A26" s="12" t="s">
        <v>116</v>
      </c>
      <c r="B26" s="13">
        <v>80990</v>
      </c>
      <c r="C26" s="13">
        <v>104023</v>
      </c>
      <c r="D26" s="13">
        <v>104080</v>
      </c>
      <c r="E26" s="13">
        <v>65402</v>
      </c>
      <c r="F26" s="13">
        <v>85423</v>
      </c>
      <c r="G26" s="13">
        <v>128719</v>
      </c>
      <c r="H26" s="13">
        <v>65872</v>
      </c>
      <c r="I26" s="13">
        <v>13551</v>
      </c>
      <c r="J26" s="13">
        <v>47458</v>
      </c>
      <c r="K26" s="11">
        <f t="shared" si="4"/>
        <v>695518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7574</v>
      </c>
      <c r="I27" s="11">
        <v>0</v>
      </c>
      <c r="J27" s="11">
        <v>0</v>
      </c>
      <c r="K27" s="11">
        <f t="shared" si="4"/>
        <v>7574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2">
        <v>-0.0048</v>
      </c>
      <c r="C32" s="72">
        <v>-0.0049</v>
      </c>
      <c r="D32" s="72">
        <v>-0.005</v>
      </c>
      <c r="E32" s="72">
        <v>-0.00458045</v>
      </c>
      <c r="F32" s="72">
        <v>-0.0047</v>
      </c>
      <c r="G32" s="72">
        <v>-0.0039</v>
      </c>
      <c r="H32" s="72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10073.7</v>
      </c>
      <c r="I35" s="19">
        <v>0</v>
      </c>
      <c r="J35" s="19">
        <v>0</v>
      </c>
      <c r="K35" s="23">
        <f>SUM(B35:J35)</f>
        <v>10073.7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3">
        <v>0</v>
      </c>
      <c r="C40" s="73">
        <v>0</v>
      </c>
      <c r="D40" s="73">
        <v>0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3">
        <v>0</v>
      </c>
      <c r="K40" s="73">
        <v>0</v>
      </c>
    </row>
    <row r="41" spans="1:11" ht="17.25" customHeight="1">
      <c r="A41" s="12" t="s">
        <v>38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</row>
    <row r="42" spans="1:11" ht="17.25" customHeight="1">
      <c r="A42" s="12" t="s">
        <v>39</v>
      </c>
      <c r="B42" s="73">
        <v>0</v>
      </c>
      <c r="C42" s="73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1673534.3699999999</v>
      </c>
      <c r="C47" s="22">
        <f aca="true" t="shared" si="12" ref="C47:H47">+C48+C57</f>
        <v>2453370.7899999996</v>
      </c>
      <c r="D47" s="22">
        <f t="shared" si="12"/>
        <v>2815192.8299999996</v>
      </c>
      <c r="E47" s="22">
        <f t="shared" si="12"/>
        <v>1616571.1600000001</v>
      </c>
      <c r="F47" s="22">
        <f t="shared" si="12"/>
        <v>2150935.07</v>
      </c>
      <c r="G47" s="22">
        <f t="shared" si="12"/>
        <v>3110400.5400000005</v>
      </c>
      <c r="H47" s="22">
        <f t="shared" si="12"/>
        <v>1623225.92</v>
      </c>
      <c r="I47" s="22">
        <f>+I48+I57</f>
        <v>595860.44</v>
      </c>
      <c r="J47" s="22">
        <f>+J48+J57</f>
        <v>990377.42</v>
      </c>
      <c r="K47" s="22">
        <f>SUM(B47:J47)</f>
        <v>17029468.54</v>
      </c>
    </row>
    <row r="48" spans="1:11" ht="17.25" customHeight="1">
      <c r="A48" s="16" t="s">
        <v>108</v>
      </c>
      <c r="B48" s="23">
        <f>SUM(B49:B56)</f>
        <v>1655685.71</v>
      </c>
      <c r="C48" s="23">
        <f aca="true" t="shared" si="13" ref="C48:J48">SUM(C49:C56)</f>
        <v>2428086.1599999997</v>
      </c>
      <c r="D48" s="23">
        <f t="shared" si="13"/>
        <v>2789069.9899999998</v>
      </c>
      <c r="E48" s="23">
        <f t="shared" si="13"/>
        <v>1593621.6</v>
      </c>
      <c r="F48" s="23">
        <f t="shared" si="13"/>
        <v>2127259.3</v>
      </c>
      <c r="G48" s="23">
        <f t="shared" si="13"/>
        <v>3079898.8000000003</v>
      </c>
      <c r="H48" s="23">
        <f t="shared" si="13"/>
        <v>1602676.21</v>
      </c>
      <c r="I48" s="23">
        <f t="shared" si="13"/>
        <v>595860.44</v>
      </c>
      <c r="J48" s="23">
        <f t="shared" si="13"/>
        <v>976015.29</v>
      </c>
      <c r="K48" s="23">
        <f aca="true" t="shared" si="14" ref="K48:K57">SUM(B48:J48)</f>
        <v>16848173.5</v>
      </c>
    </row>
    <row r="49" spans="1:11" ht="17.25" customHeight="1">
      <c r="A49" s="34" t="s">
        <v>43</v>
      </c>
      <c r="B49" s="23">
        <f aca="true" t="shared" si="15" ref="B49:H49">ROUND(B30*B7,2)</f>
        <v>1654370.5</v>
      </c>
      <c r="C49" s="23">
        <f t="shared" si="15"/>
        <v>2420646.86</v>
      </c>
      <c r="D49" s="23">
        <f t="shared" si="15"/>
        <v>2786551.76</v>
      </c>
      <c r="E49" s="23">
        <f t="shared" si="15"/>
        <v>1592557.11</v>
      </c>
      <c r="F49" s="23">
        <f t="shared" si="15"/>
        <v>2125272.01</v>
      </c>
      <c r="G49" s="23">
        <f t="shared" si="15"/>
        <v>3077159.14</v>
      </c>
      <c r="H49" s="23">
        <f t="shared" si="15"/>
        <v>1591382.57</v>
      </c>
      <c r="I49" s="23">
        <f>ROUND(I30*I7,2)</f>
        <v>594794.72</v>
      </c>
      <c r="J49" s="23">
        <f>ROUND(J30*J7,2)</f>
        <v>973798.25</v>
      </c>
      <c r="K49" s="23">
        <f t="shared" si="14"/>
        <v>16816532.92</v>
      </c>
    </row>
    <row r="50" spans="1:11" ht="17.25" customHeight="1">
      <c r="A50" s="34" t="s">
        <v>44</v>
      </c>
      <c r="B50" s="19">
        <v>0</v>
      </c>
      <c r="C50" s="23">
        <f>ROUND(C31*C7,2)</f>
        <v>5380.55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5380.55</v>
      </c>
    </row>
    <row r="51" spans="1:11" ht="17.25" customHeight="1">
      <c r="A51" s="64" t="s">
        <v>104</v>
      </c>
      <c r="B51" s="65">
        <f aca="true" t="shared" si="16" ref="B51:H51">ROUND(B32*B7,2)</f>
        <v>-2776.47</v>
      </c>
      <c r="C51" s="65">
        <f t="shared" si="16"/>
        <v>-3714.97</v>
      </c>
      <c r="D51" s="65">
        <f t="shared" si="16"/>
        <v>-3867.53</v>
      </c>
      <c r="E51" s="65">
        <f t="shared" si="16"/>
        <v>-2380.91</v>
      </c>
      <c r="F51" s="65">
        <f t="shared" si="16"/>
        <v>-3294.23</v>
      </c>
      <c r="G51" s="65">
        <f t="shared" si="16"/>
        <v>-4690.42</v>
      </c>
      <c r="H51" s="65">
        <f t="shared" si="16"/>
        <v>-2495.1</v>
      </c>
      <c r="I51" s="19">
        <v>0</v>
      </c>
      <c r="J51" s="19">
        <v>0</v>
      </c>
      <c r="K51" s="65">
        <f>SUM(B51:J51)</f>
        <v>-23219.629999999997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10073.7</v>
      </c>
      <c r="I53" s="31">
        <f>+I35</f>
        <v>0</v>
      </c>
      <c r="J53" s="31">
        <f>+J35</f>
        <v>0</v>
      </c>
      <c r="K53" s="23">
        <f t="shared" si="14"/>
        <v>10073.7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17848.66</v>
      </c>
      <c r="C57" s="36">
        <v>25284.63</v>
      </c>
      <c r="D57" s="36">
        <v>26122.84</v>
      </c>
      <c r="E57" s="36">
        <v>22949.56</v>
      </c>
      <c r="F57" s="36">
        <v>23675.77</v>
      </c>
      <c r="G57" s="36">
        <v>30501.74</v>
      </c>
      <c r="H57" s="36">
        <v>20549.71</v>
      </c>
      <c r="I57" s="19">
        <v>0</v>
      </c>
      <c r="J57" s="36">
        <v>14362.13</v>
      </c>
      <c r="K57" s="36">
        <f t="shared" si="14"/>
        <v>181295.04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-161519.28</v>
      </c>
      <c r="C61" s="35">
        <f t="shared" si="17"/>
        <v>-290022.6</v>
      </c>
      <c r="D61" s="35">
        <f t="shared" si="17"/>
        <v>-266211.10000000003</v>
      </c>
      <c r="E61" s="35">
        <f t="shared" si="17"/>
        <v>-158759.5</v>
      </c>
      <c r="F61" s="35">
        <f t="shared" si="17"/>
        <v>-230797.18</v>
      </c>
      <c r="G61" s="35">
        <f t="shared" si="17"/>
        <v>-289301.25</v>
      </c>
      <c r="H61" s="35">
        <f t="shared" si="17"/>
        <v>-199756.7</v>
      </c>
      <c r="I61" s="35">
        <f t="shared" si="17"/>
        <v>-127873.98</v>
      </c>
      <c r="J61" s="35">
        <f t="shared" si="17"/>
        <v>-94008.87</v>
      </c>
      <c r="K61" s="35">
        <f>SUM(B61:J61)</f>
        <v>-1818250.46</v>
      </c>
    </row>
    <row r="62" spans="1:11" ht="18.75" customHeight="1">
      <c r="A62" s="16" t="s">
        <v>74</v>
      </c>
      <c r="B62" s="35">
        <f aca="true" t="shared" si="18" ref="B62:J62">B63+B64+B65+B66+B67+B68</f>
        <v>-131746</v>
      </c>
      <c r="C62" s="35">
        <f t="shared" si="18"/>
        <v>-187530</v>
      </c>
      <c r="D62" s="35">
        <f t="shared" si="18"/>
        <v>-164167.6</v>
      </c>
      <c r="E62" s="35">
        <f t="shared" si="18"/>
        <v>-124993.4</v>
      </c>
      <c r="F62" s="35">
        <f t="shared" si="18"/>
        <v>-137636</v>
      </c>
      <c r="G62" s="35">
        <f t="shared" si="18"/>
        <v>-180857.2</v>
      </c>
      <c r="H62" s="35">
        <f t="shared" si="18"/>
        <v>-164376.6</v>
      </c>
      <c r="I62" s="35">
        <f t="shared" si="18"/>
        <v>-28633</v>
      </c>
      <c r="J62" s="35">
        <f t="shared" si="18"/>
        <v>-60579.6</v>
      </c>
      <c r="K62" s="35">
        <f aca="true" t="shared" si="19" ref="K62:K91">SUM(B62:J62)</f>
        <v>-1180519.4000000001</v>
      </c>
    </row>
    <row r="63" spans="1:11" ht="18.75" customHeight="1">
      <c r="A63" s="12" t="s">
        <v>75</v>
      </c>
      <c r="B63" s="35">
        <f>-ROUND(B9*$D$3,2)</f>
        <v>-131746</v>
      </c>
      <c r="C63" s="35">
        <f aca="true" t="shared" si="20" ref="C63:J63">-ROUND(C9*$D$3,2)</f>
        <v>-187530</v>
      </c>
      <c r="D63" s="35">
        <f t="shared" si="20"/>
        <v>-164167.6</v>
      </c>
      <c r="E63" s="35">
        <f t="shared" si="20"/>
        <v>-124993.4</v>
      </c>
      <c r="F63" s="35">
        <f t="shared" si="20"/>
        <v>-137636</v>
      </c>
      <c r="G63" s="35">
        <f t="shared" si="20"/>
        <v>-180857.2</v>
      </c>
      <c r="H63" s="35">
        <f t="shared" si="20"/>
        <v>-164376.6</v>
      </c>
      <c r="I63" s="35">
        <f t="shared" si="20"/>
        <v>-28633</v>
      </c>
      <c r="J63" s="35">
        <f t="shared" si="20"/>
        <v>-60579.6</v>
      </c>
      <c r="K63" s="35">
        <f t="shared" si="19"/>
        <v>-1180519.4000000001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105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1" customFormat="1" ht="18.75" customHeight="1">
      <c r="A69" s="62" t="s">
        <v>79</v>
      </c>
      <c r="B69" s="65">
        <f>SUM(B70:B102)</f>
        <v>-29773.280000000002</v>
      </c>
      <c r="C69" s="65">
        <f>SUM(C70:C102)</f>
        <v>-102492.59999999999</v>
      </c>
      <c r="D69" s="65">
        <f>SUM(D70:D102)</f>
        <v>-102043.50000000001</v>
      </c>
      <c r="E69" s="65">
        <f aca="true" t="shared" si="21" ref="E69:J69">SUM(E70:E102)</f>
        <v>-33766.100000000006</v>
      </c>
      <c r="F69" s="65">
        <f t="shared" si="21"/>
        <v>-93161.18000000001</v>
      </c>
      <c r="G69" s="65">
        <f t="shared" si="21"/>
        <v>-108444.05</v>
      </c>
      <c r="H69" s="65">
        <f t="shared" si="21"/>
        <v>-35380.1</v>
      </c>
      <c r="I69" s="65">
        <f t="shared" si="21"/>
        <v>-99240.98</v>
      </c>
      <c r="J69" s="65">
        <f t="shared" si="21"/>
        <v>-33429.27</v>
      </c>
      <c r="K69" s="65">
        <f t="shared" si="19"/>
        <v>-637731.0599999999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-15156.81</v>
      </c>
      <c r="C76" s="35">
        <v>-81681.76</v>
      </c>
      <c r="D76" s="35">
        <v>-82584.1</v>
      </c>
      <c r="E76" s="35">
        <v>-19656.22</v>
      </c>
      <c r="F76" s="35">
        <v>-72761.96</v>
      </c>
      <c r="G76" s="35">
        <v>-78857.3</v>
      </c>
      <c r="H76" s="35">
        <v>-21919.48</v>
      </c>
      <c r="I76" s="35">
        <v>-31126.27</v>
      </c>
      <c r="J76" s="35">
        <v>-23563.44</v>
      </c>
      <c r="K76" s="65">
        <f t="shared" si="19"/>
        <v>-427307.33999999997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-2000</v>
      </c>
      <c r="H84" s="65">
        <v>0</v>
      </c>
      <c r="I84" s="65">
        <v>-1000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3"/>
    </row>
    <row r="97" spans="1:12" s="71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0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5" t="s">
        <v>118</v>
      </c>
      <c r="B100" s="35">
        <v>894.48</v>
      </c>
      <c r="C100" s="35">
        <v>1313.19</v>
      </c>
      <c r="D100" s="35">
        <v>1528.56</v>
      </c>
      <c r="E100" s="35">
        <v>854.88</v>
      </c>
      <c r="F100" s="35">
        <v>1171.91</v>
      </c>
      <c r="G100" s="35">
        <v>1662.98</v>
      </c>
      <c r="H100" s="35">
        <v>858.43</v>
      </c>
      <c r="I100" s="35">
        <v>311.91</v>
      </c>
      <c r="J100" s="35">
        <v>511.79</v>
      </c>
      <c r="K100" s="35">
        <f>SUM(B100:J100)</f>
        <v>9108.130000000001</v>
      </c>
      <c r="L100" s="53"/>
    </row>
    <row r="101" spans="1:12" ht="18.75" customHeight="1">
      <c r="A101" s="75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120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1512015.0899999999</v>
      </c>
      <c r="C106" s="24">
        <f t="shared" si="22"/>
        <v>2163348.1899999995</v>
      </c>
      <c r="D106" s="24">
        <f t="shared" si="22"/>
        <v>2548981.7299999995</v>
      </c>
      <c r="E106" s="24">
        <f t="shared" si="22"/>
        <v>1457811.6600000001</v>
      </c>
      <c r="F106" s="24">
        <f t="shared" si="22"/>
        <v>1920137.89</v>
      </c>
      <c r="G106" s="24">
        <f t="shared" si="22"/>
        <v>2821099.2900000005</v>
      </c>
      <c r="H106" s="24">
        <f t="shared" si="22"/>
        <v>1423469.2199999997</v>
      </c>
      <c r="I106" s="24">
        <f>+I107+I108</f>
        <v>467986.45999999996</v>
      </c>
      <c r="J106" s="24">
        <f>+J107+J108</f>
        <v>896368.55</v>
      </c>
      <c r="K106" s="46">
        <f>SUM(B106:J106)</f>
        <v>15211218.080000002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1494166.43</v>
      </c>
      <c r="C107" s="24">
        <f t="shared" si="23"/>
        <v>2138063.5599999996</v>
      </c>
      <c r="D107" s="24">
        <f t="shared" si="23"/>
        <v>2522858.8899999997</v>
      </c>
      <c r="E107" s="24">
        <f t="shared" si="23"/>
        <v>1434862.1</v>
      </c>
      <c r="F107" s="24">
        <f t="shared" si="23"/>
        <v>1896462.1199999999</v>
      </c>
      <c r="G107" s="24">
        <f t="shared" si="23"/>
        <v>2790597.5500000003</v>
      </c>
      <c r="H107" s="24">
        <f t="shared" si="23"/>
        <v>1402919.5099999998</v>
      </c>
      <c r="I107" s="24">
        <f t="shared" si="23"/>
        <v>467986.45999999996</v>
      </c>
      <c r="J107" s="24">
        <f t="shared" si="23"/>
        <v>882006.42</v>
      </c>
      <c r="K107" s="46">
        <f>SUM(B107:J107)</f>
        <v>15029923.039999997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17848.66</v>
      </c>
      <c r="C108" s="24">
        <f t="shared" si="24"/>
        <v>25284.63</v>
      </c>
      <c r="D108" s="24">
        <f t="shared" si="24"/>
        <v>26122.84</v>
      </c>
      <c r="E108" s="24">
        <f t="shared" si="24"/>
        <v>22949.56</v>
      </c>
      <c r="F108" s="24">
        <f t="shared" si="24"/>
        <v>23675.77</v>
      </c>
      <c r="G108" s="24">
        <f t="shared" si="24"/>
        <v>30501.74</v>
      </c>
      <c r="H108" s="24">
        <f t="shared" si="24"/>
        <v>20549.71</v>
      </c>
      <c r="I108" s="19">
        <f t="shared" si="24"/>
        <v>0</v>
      </c>
      <c r="J108" s="24">
        <f t="shared" si="24"/>
        <v>14362.13</v>
      </c>
      <c r="K108" s="46">
        <f>SUM(B108:J108)</f>
        <v>181295.04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15211218.120000001</v>
      </c>
      <c r="L114" s="52"/>
    </row>
    <row r="115" spans="1:11" ht="18.75" customHeight="1">
      <c r="A115" s="26" t="s">
        <v>70</v>
      </c>
      <c r="B115" s="27">
        <v>200204.31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200204.31</v>
      </c>
    </row>
    <row r="116" spans="1:11" ht="18.75" customHeight="1">
      <c r="A116" s="26" t="s">
        <v>71</v>
      </c>
      <c r="B116" s="27">
        <v>1311810.78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1311810.78</v>
      </c>
    </row>
    <row r="117" spans="1:11" ht="18.75" customHeight="1">
      <c r="A117" s="26" t="s">
        <v>72</v>
      </c>
      <c r="B117" s="38">
        <v>0</v>
      </c>
      <c r="C117" s="27">
        <f>+C106</f>
        <v>2163348.1899999995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2163348.1899999995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2372381.17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2372381.17</v>
      </c>
    </row>
    <row r="119" spans="1:11" ht="18.75" customHeight="1">
      <c r="A119" s="66" t="s">
        <v>122</v>
      </c>
      <c r="B119" s="38"/>
      <c r="C119" s="38"/>
      <c r="D119" s="27">
        <v>176600.57</v>
      </c>
      <c r="E119" s="38"/>
      <c r="F119" s="38"/>
      <c r="G119" s="38"/>
      <c r="H119" s="38"/>
      <c r="I119" s="38"/>
      <c r="J119" s="38"/>
      <c r="K119" s="39">
        <f t="shared" si="25"/>
        <v>176600.57</v>
      </c>
    </row>
    <row r="120" spans="1:11" ht="18.75" customHeight="1">
      <c r="A120" s="26" t="s">
        <v>123</v>
      </c>
      <c r="B120" s="38">
        <v>0</v>
      </c>
      <c r="C120" s="38">
        <v>0</v>
      </c>
      <c r="D120" s="38">
        <v>0</v>
      </c>
      <c r="E120" s="27">
        <v>1312030.49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1312030.49</v>
      </c>
    </row>
    <row r="121" spans="1:11" ht="18.75" customHeight="1">
      <c r="A121" s="26" t="s">
        <v>124</v>
      </c>
      <c r="B121" s="38">
        <v>0</v>
      </c>
      <c r="C121" s="38">
        <v>0</v>
      </c>
      <c r="D121" s="38">
        <v>0</v>
      </c>
      <c r="E121" s="27">
        <v>145781.17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145781.17</v>
      </c>
    </row>
    <row r="122" spans="1:11" ht="18.75" customHeight="1">
      <c r="A122" s="66" t="s">
        <v>125</v>
      </c>
      <c r="B122" s="38">
        <v>0</v>
      </c>
      <c r="C122" s="38">
        <v>0</v>
      </c>
      <c r="D122" s="38">
        <v>0</v>
      </c>
      <c r="E122" s="38">
        <v>0</v>
      </c>
      <c r="F122" s="27">
        <v>369770.04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369770.04</v>
      </c>
    </row>
    <row r="123" spans="1:11" ht="18.75" customHeight="1">
      <c r="A123" s="66" t="s">
        <v>126</v>
      </c>
      <c r="B123" s="38">
        <v>0</v>
      </c>
      <c r="C123" s="38">
        <v>0</v>
      </c>
      <c r="D123" s="38">
        <v>0</v>
      </c>
      <c r="E123" s="38">
        <v>0</v>
      </c>
      <c r="F123" s="27">
        <v>667410.09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667410.09</v>
      </c>
    </row>
    <row r="124" spans="1:11" ht="18.75" customHeight="1">
      <c r="A124" s="66" t="s">
        <v>127</v>
      </c>
      <c r="B124" s="38">
        <v>0</v>
      </c>
      <c r="C124" s="38">
        <v>0</v>
      </c>
      <c r="D124" s="38">
        <v>0</v>
      </c>
      <c r="E124" s="38">
        <v>0</v>
      </c>
      <c r="F124" s="27">
        <v>98012.09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98012.09</v>
      </c>
    </row>
    <row r="125" spans="1:11" ht="18.75" customHeight="1">
      <c r="A125" s="66" t="s">
        <v>128</v>
      </c>
      <c r="B125" s="68">
        <v>0</v>
      </c>
      <c r="C125" s="68">
        <v>0</v>
      </c>
      <c r="D125" s="68">
        <v>0</v>
      </c>
      <c r="E125" s="68">
        <v>0</v>
      </c>
      <c r="F125" s="69">
        <v>784945.68</v>
      </c>
      <c r="G125" s="68">
        <v>0</v>
      </c>
      <c r="H125" s="68">
        <v>0</v>
      </c>
      <c r="I125" s="68">
        <v>0</v>
      </c>
      <c r="J125" s="68">
        <v>0</v>
      </c>
      <c r="K125" s="69">
        <f t="shared" si="25"/>
        <v>784945.68</v>
      </c>
    </row>
    <row r="126" spans="1:11" ht="18.75" customHeight="1">
      <c r="A126" s="66" t="s">
        <v>129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791416.34</v>
      </c>
      <c r="H126" s="38">
        <v>0</v>
      </c>
      <c r="I126" s="38">
        <v>0</v>
      </c>
      <c r="J126" s="38">
        <v>0</v>
      </c>
      <c r="K126" s="39">
        <f t="shared" si="25"/>
        <v>791416.34</v>
      </c>
    </row>
    <row r="127" spans="1:11" ht="18.75" customHeight="1">
      <c r="A127" s="66" t="s">
        <v>130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65582.79</v>
      </c>
      <c r="H127" s="38">
        <v>0</v>
      </c>
      <c r="I127" s="38">
        <v>0</v>
      </c>
      <c r="J127" s="38">
        <v>0</v>
      </c>
      <c r="K127" s="39">
        <f t="shared" si="25"/>
        <v>65582.79</v>
      </c>
    </row>
    <row r="128" spans="1:11" ht="18.75" customHeight="1">
      <c r="A128" s="66" t="s">
        <v>131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414629.06</v>
      </c>
      <c r="H128" s="38">
        <v>0</v>
      </c>
      <c r="I128" s="38">
        <v>0</v>
      </c>
      <c r="J128" s="38">
        <v>0</v>
      </c>
      <c r="K128" s="39">
        <f t="shared" si="25"/>
        <v>414629.06</v>
      </c>
    </row>
    <row r="129" spans="1:11" ht="18.75" customHeight="1">
      <c r="A129" s="66" t="s">
        <v>132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413137.18</v>
      </c>
      <c r="H129" s="38">
        <v>0</v>
      </c>
      <c r="I129" s="38">
        <v>0</v>
      </c>
      <c r="J129" s="38">
        <v>0</v>
      </c>
      <c r="K129" s="39">
        <f t="shared" si="25"/>
        <v>413137.18</v>
      </c>
    </row>
    <row r="130" spans="1:11" ht="18.75" customHeight="1">
      <c r="A130" s="66" t="s">
        <v>133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1136333.94</v>
      </c>
      <c r="H130" s="38">
        <v>0</v>
      </c>
      <c r="I130" s="38">
        <v>0</v>
      </c>
      <c r="J130" s="38">
        <v>0</v>
      </c>
      <c r="K130" s="39">
        <f t="shared" si="25"/>
        <v>1136333.94</v>
      </c>
    </row>
    <row r="131" spans="1:11" ht="18.75" customHeight="1">
      <c r="A131" s="66" t="s">
        <v>134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485307.21</v>
      </c>
      <c r="I131" s="38">
        <v>0</v>
      </c>
      <c r="J131" s="38">
        <v>0</v>
      </c>
      <c r="K131" s="39">
        <f t="shared" si="25"/>
        <v>485307.21</v>
      </c>
    </row>
    <row r="132" spans="1:11" ht="18.75" customHeight="1">
      <c r="A132" s="66" t="s">
        <v>135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938162.01</v>
      </c>
      <c r="I132" s="38">
        <v>0</v>
      </c>
      <c r="J132" s="38">
        <v>0</v>
      </c>
      <c r="K132" s="39">
        <f t="shared" si="25"/>
        <v>938162.01</v>
      </c>
    </row>
    <row r="133" spans="1:11" ht="18.75" customHeight="1">
      <c r="A133" s="66" t="s">
        <v>136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467986.46</v>
      </c>
      <c r="J133" s="38"/>
      <c r="K133" s="39">
        <f t="shared" si="25"/>
        <v>467986.46</v>
      </c>
    </row>
    <row r="134" spans="1:11" ht="18.75" customHeight="1">
      <c r="A134" s="67" t="s">
        <v>137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896368.55</v>
      </c>
      <c r="K134" s="42">
        <f t="shared" si="25"/>
        <v>896368.55</v>
      </c>
    </row>
    <row r="135" spans="1:11" ht="18.75" customHeight="1">
      <c r="A135" s="74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4" t="s">
        <v>139</v>
      </c>
    </row>
    <row r="137" ht="18" customHeight="1">
      <c r="A137" s="74"/>
    </row>
    <row r="138" ht="18" customHeight="1">
      <c r="A138" s="74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2017-11-06T13:30:09Z</dcterms:modified>
  <cp:category/>
  <cp:version/>
  <cp:contentType/>
  <cp:contentStatus/>
</cp:coreProperties>
</file>