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<sst xmlns="http://schemas.openxmlformats.org/spreadsheetml/2006/main" count="142" uniqueCount="142">
  <si>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</si>
  <si>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</si>
  <si>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</si>
  <si>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</si>
  <si>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</si>
  <si>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</si>
  <si>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</si>
  <si>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</si>
  <si>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</si>
  <si>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</si>
  <si>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</si>
  <si>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</si>
  <si>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</si>
  <si>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</si>
  <si>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</si>
  <si>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</si>
  <si>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</si>
  <si>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</si>
  <si>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</si>
  <si>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</si>
  <si>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</si>
  <si>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</si>
  <si>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</si>
  <si>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</si>
  <si>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</si>
  <si>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</si>
  <si>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</si>
  <si>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</si>
  <si>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</si>
  <si>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</si>
  <si>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</si>
  <si>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</si>
  <si>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</si>
  <si>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</si>
  <si>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</si>
  <si>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</si>
  <si>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</si>
  <si>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</si>
  <si>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</si>
  <si>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</si>
  <si>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</si>
  <si>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</si>
  <si>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</si>
  <si>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</si>
  <si>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</si>
  <si>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</si>
  <si>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</si>
  <si>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</si>
  <si>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</si>
  <si>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</si>
  <si>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</si>
  <si>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</si>
  <si>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</si>
  <si>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</si>
  <si>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</si>
  <si>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</si>
  <si>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</si>
  <si>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</si>
  <si>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</si>
  <si>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</si>
  <si>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</si>
  <si>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</si>
  <si>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</si>
  <si>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</si>
  <si>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</si>
  <si>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</si>
  <si>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</si>
  <si>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</si>
  <si>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</si>
  <si>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</si>
  <si>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</si>
  <si>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</si>
  <si>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</si>
  <si>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</si>
  <si>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</si>
  <si>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</si>
  <si>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</si>
  <si>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</si>
  <si>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</si>
  <si>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</si>
  <si>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</si>
  <si>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</si>
  <si>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</si>
  <si>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</si>
  <si>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</si>
  <si>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</si>
  <si>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</si>
  <si>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</si>
  <si>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</si>
  <si>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</si>
  <si>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</si>
  <si>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</si>
  <si>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</si>
  <si>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</si>
  <si>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</si>
  <si>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</si>
  <si>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</si>
  <si>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</si>
  <si>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</si>
  <si>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</si>
  <si>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</si>
  <si>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</si>
  <si>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</si>
  <si>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</si>
  <si>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</si>
  <si>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</si>
  <si>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</si>
  <si>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</si>
  <si>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</si>
  <si>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</si>
  <si>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</si>
  <si>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</si>
  <si>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</si>
  <si>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</si>
  <si>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</si>
  <si>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</si>
  <si>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</si>
  <si>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</si>
  <si>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</si>
  <si>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>Notas:</t>
  </si>
  <si>
    <t>OPERAÇÃO 23/10/17 - VENCIMENTO 30/10/17</t>
  </si>
  <si>
    <t>6.2.32. Revisão do ajuste de Remuneração Previsto Contratualmente ²</t>
  </si>
  <si>
    <t>6.3. Revisão de Remuneração pelo Transporte Coletivo ³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</si>
  <si>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</si>
  <si>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</si>
  <si>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</si>
  <si>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</si>
  <si>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</si>
  <si>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</si>
  <si>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</si>
  <si>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</si>
  <si>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</si>
  <si>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</si>
  <si>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</si>
  <si>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</si>
  <si>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</si>
  <si>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</si>
  <si>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</si>
  <si>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</si>
  <si>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(1) Ajuste de remuneração previsto contratualmente, período de 25/08 a 24/09/17, parcela 19/20.</t>
  </si>
  <si>
    <t>(2) Revisão do Ajuste de remuneração previsto contratualmente, período de 25/08 a 24/09/17.</t>
  </si>
  <si>
    <t>(3) Passageiros transportados, processados pelo sistema de bilhetagem eletrônica, referentes ao mês de setembro/17 (219.076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</si>
</sst>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44" fontId="33" fillId="0" borderId="14" xfId="0" applyNumberFormat="1" applyFont="1" applyFill="1" applyBorder="1" applyAlignment="1">
      <alignment horizontal="left" vertical="center" indent="1"/>
    </xf>
    <xf numFmtId="174" fontId="33" fillId="0" borderId="14" xfId="0" applyNumberFormat="1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120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587412</v>
      </c>
      <c r="C7" s="9">
        <f t="shared" si="0"/>
        <v>764775</v>
      </c>
      <c r="D7" s="9">
        <f t="shared" si="0"/>
        <v>776606</v>
      </c>
      <c r="E7" s="9">
        <f t="shared" si="0"/>
        <v>526699</v>
      </c>
      <c r="F7" s="9">
        <f t="shared" si="0"/>
        <v>700151</v>
      </c>
      <c r="G7" s="9">
        <f t="shared" si="0"/>
        <v>1204620</v>
      </c>
      <c r="H7" s="9">
        <f t="shared" si="0"/>
        <v>556996</v>
      </c>
      <c r="I7" s="9">
        <f t="shared" si="0"/>
        <v>121643</v>
      </c>
      <c r="J7" s="9">
        <f t="shared" si="0"/>
        <v>317814</v>
      </c>
      <c r="K7" s="9">
        <f t="shared" si="0"/>
        <v>5556716</v>
      </c>
      <c r="L7" s="50"/>
    </row>
    <row r="8" spans="1:11" ht="17.25" customHeight="1">
      <c r="A8" s="10" t="s">
        <v>97</v>
      </c>
      <c r="B8" s="11">
        <f>B9+B12+B16</f>
        <v>271099</v>
      </c>
      <c r="C8" s="11">
        <f aca="true" t="shared" si="1" ref="C8:J8">C9+C12+C16</f>
        <v>365358</v>
      </c>
      <c r="D8" s="11">
        <f t="shared" si="1"/>
        <v>343475</v>
      </c>
      <c r="E8" s="11">
        <f t="shared" si="1"/>
        <v>251586</v>
      </c>
      <c r="F8" s="11">
        <f t="shared" si="1"/>
        <v>321020</v>
      </c>
      <c r="G8" s="11">
        <f t="shared" si="1"/>
        <v>555743</v>
      </c>
      <c r="H8" s="11">
        <f t="shared" si="1"/>
        <v>283747</v>
      </c>
      <c r="I8" s="11">
        <f t="shared" si="1"/>
        <v>52837</v>
      </c>
      <c r="J8" s="11">
        <f t="shared" si="1"/>
        <v>139698</v>
      </c>
      <c r="K8" s="11">
        <f>SUM(B8:J8)</f>
        <v>2584563</v>
      </c>
    </row>
    <row r="9" spans="1:11" ht="17.25" customHeight="1">
      <c r="A9" s="15" t="s">
        <v>16</v>
      </c>
      <c r="B9" s="13">
        <f>+B10+B11</f>
        <v>35023</v>
      </c>
      <c r="C9" s="13">
        <f aca="true" t="shared" si="2" ref="C9:J9">+C10+C11</f>
        <v>49408</v>
      </c>
      <c r="D9" s="13">
        <f t="shared" si="2"/>
        <v>43062</v>
      </c>
      <c r="E9" s="13">
        <f t="shared" si="2"/>
        <v>32535</v>
      </c>
      <c r="F9" s="13">
        <f t="shared" si="2"/>
        <v>35879</v>
      </c>
      <c r="G9" s="13">
        <f t="shared" si="2"/>
        <v>50154</v>
      </c>
      <c r="H9" s="13">
        <f t="shared" si="2"/>
        <v>44187</v>
      </c>
      <c r="I9" s="13">
        <f t="shared" si="2"/>
        <v>7808</v>
      </c>
      <c r="J9" s="13">
        <f t="shared" si="2"/>
        <v>16114</v>
      </c>
      <c r="K9" s="11">
        <f>SUM(B9:J9)</f>
        <v>314170</v>
      </c>
    </row>
    <row r="10" spans="1:11" ht="17.25" customHeight="1">
      <c r="A10" s="29" t="s">
        <v>17</v>
      </c>
      <c r="B10" s="13">
        <v>35023</v>
      </c>
      <c r="C10" s="13">
        <v>49408</v>
      </c>
      <c r="D10" s="13">
        <v>43062</v>
      </c>
      <c r="E10" s="13">
        <v>32535</v>
      </c>
      <c r="F10" s="13">
        <v>35879</v>
      </c>
      <c r="G10" s="13">
        <v>50154</v>
      </c>
      <c r="H10" s="13">
        <v>44187</v>
      </c>
      <c r="I10" s="13">
        <v>7808</v>
      </c>
      <c r="J10" s="13">
        <v>16114</v>
      </c>
      <c r="K10" s="11">
        <f>SUM(B10:J10)</f>
        <v>314170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221863</v>
      </c>
      <c r="C12" s="17">
        <f t="shared" si="3"/>
        <v>296265</v>
      </c>
      <c r="D12" s="17">
        <f t="shared" si="3"/>
        <v>282445</v>
      </c>
      <c r="E12" s="17">
        <f t="shared" si="3"/>
        <v>206207</v>
      </c>
      <c r="F12" s="17">
        <f t="shared" si="3"/>
        <v>265506</v>
      </c>
      <c r="G12" s="17">
        <f t="shared" si="3"/>
        <v>471104</v>
      </c>
      <c r="H12" s="17">
        <f t="shared" si="3"/>
        <v>225507</v>
      </c>
      <c r="I12" s="17">
        <f t="shared" si="3"/>
        <v>42026</v>
      </c>
      <c r="J12" s="17">
        <f t="shared" si="3"/>
        <v>116035</v>
      </c>
      <c r="K12" s="11">
        <f aca="true" t="shared" si="4" ref="K12:K27">SUM(B12:J12)</f>
        <v>2126958</v>
      </c>
    </row>
    <row r="13" spans="1:13" ht="17.25" customHeight="1">
      <c r="A13" s="14" t="s">
        <v>19</v>
      </c>
      <c r="B13" s="13">
        <v>104797</v>
      </c>
      <c r="C13" s="13">
        <v>148288</v>
      </c>
      <c r="D13" s="13">
        <v>146639</v>
      </c>
      <c r="E13" s="13">
        <v>103300</v>
      </c>
      <c r="F13" s="13">
        <v>131899</v>
      </c>
      <c r="G13" s="13">
        <v>221161</v>
      </c>
      <c r="H13" s="13">
        <v>101226</v>
      </c>
      <c r="I13" s="13">
        <v>23044</v>
      </c>
      <c r="J13" s="13">
        <v>59672</v>
      </c>
      <c r="K13" s="11">
        <f t="shared" si="4"/>
        <v>1040026</v>
      </c>
      <c r="L13" s="50"/>
      <c r="M13" s="51"/>
    </row>
    <row r="14" spans="1:12" ht="17.25" customHeight="1">
      <c r="A14" s="14" t="s">
        <v>20</v>
      </c>
      <c r="B14" s="13">
        <v>106771</v>
      </c>
      <c r="C14" s="13">
        <v>131679</v>
      </c>
      <c r="D14" s="13">
        <v>125257</v>
      </c>
      <c r="E14" s="13">
        <v>93372</v>
      </c>
      <c r="F14" s="13">
        <v>123402</v>
      </c>
      <c r="G14" s="13">
        <v>233351</v>
      </c>
      <c r="H14" s="13">
        <v>105779</v>
      </c>
      <c r="I14" s="13">
        <v>16304</v>
      </c>
      <c r="J14" s="13">
        <v>52945</v>
      </c>
      <c r="K14" s="11">
        <f t="shared" si="4"/>
        <v>988860</v>
      </c>
      <c r="L14" s="50"/>
    </row>
    <row r="15" spans="1:11" ht="17.25" customHeight="1">
      <c r="A15" s="14" t="s">
        <v>21</v>
      </c>
      <c r="B15" s="13">
        <v>10295</v>
      </c>
      <c r="C15" s="13">
        <v>16298</v>
      </c>
      <c r="D15" s="13">
        <v>10549</v>
      </c>
      <c r="E15" s="13">
        <v>9535</v>
      </c>
      <c r="F15" s="13">
        <v>10205</v>
      </c>
      <c r="G15" s="13">
        <v>16592</v>
      </c>
      <c r="H15" s="13">
        <v>18502</v>
      </c>
      <c r="I15" s="13">
        <v>2678</v>
      </c>
      <c r="J15" s="13">
        <v>3418</v>
      </c>
      <c r="K15" s="11">
        <f t="shared" si="4"/>
        <v>98072</v>
      </c>
    </row>
    <row r="16" spans="1:11" ht="17.25" customHeight="1">
      <c r="A16" s="15" t="s">
        <v>93</v>
      </c>
      <c r="B16" s="13">
        <f>B17+B18+B19</f>
        <v>14213</v>
      </c>
      <c r="C16" s="13">
        <f aca="true" t="shared" si="5" ref="C16:J16">C17+C18+C19</f>
        <v>19685</v>
      </c>
      <c r="D16" s="13">
        <f t="shared" si="5"/>
        <v>17968</v>
      </c>
      <c r="E16" s="13">
        <f t="shared" si="5"/>
        <v>12844</v>
      </c>
      <c r="F16" s="13">
        <f t="shared" si="5"/>
        <v>19635</v>
      </c>
      <c r="G16" s="13">
        <f t="shared" si="5"/>
        <v>34485</v>
      </c>
      <c r="H16" s="13">
        <f t="shared" si="5"/>
        <v>14053</v>
      </c>
      <c r="I16" s="13">
        <f t="shared" si="5"/>
        <v>3003</v>
      </c>
      <c r="J16" s="13">
        <f t="shared" si="5"/>
        <v>7549</v>
      </c>
      <c r="K16" s="11">
        <f t="shared" si="4"/>
        <v>143435</v>
      </c>
    </row>
    <row r="17" spans="1:11" ht="17.25" customHeight="1">
      <c r="A17" s="14" t="s">
        <v>94</v>
      </c>
      <c r="B17" s="13">
        <v>14099</v>
      </c>
      <c r="C17" s="13">
        <v>19602</v>
      </c>
      <c r="D17" s="13">
        <v>17886</v>
      </c>
      <c r="E17" s="13">
        <v>12760</v>
      </c>
      <c r="F17" s="13">
        <v>19520</v>
      </c>
      <c r="G17" s="13">
        <v>34276</v>
      </c>
      <c r="H17" s="13">
        <v>13963</v>
      </c>
      <c r="I17" s="13">
        <v>2984</v>
      </c>
      <c r="J17" s="13">
        <v>7515</v>
      </c>
      <c r="K17" s="11">
        <f t="shared" si="4"/>
        <v>142605</v>
      </c>
    </row>
    <row r="18" spans="1:11" ht="17.25" customHeight="1">
      <c r="A18" s="14" t="s">
        <v>95</v>
      </c>
      <c r="B18" s="13">
        <v>86</v>
      </c>
      <c r="C18" s="13">
        <v>65</v>
      </c>
      <c r="D18" s="13">
        <v>65</v>
      </c>
      <c r="E18" s="13">
        <v>74</v>
      </c>
      <c r="F18" s="13">
        <v>99</v>
      </c>
      <c r="G18" s="13">
        <v>187</v>
      </c>
      <c r="H18" s="13">
        <v>79</v>
      </c>
      <c r="I18" s="13">
        <v>17</v>
      </c>
      <c r="J18" s="13">
        <v>25</v>
      </c>
      <c r="K18" s="11">
        <f t="shared" si="4"/>
        <v>697</v>
      </c>
    </row>
    <row r="19" spans="1:11" ht="17.25" customHeight="1">
      <c r="A19" s="14" t="s">
        <v>96</v>
      </c>
      <c r="B19" s="13">
        <v>28</v>
      </c>
      <c r="C19" s="13">
        <v>18</v>
      </c>
      <c r="D19" s="13">
        <v>17</v>
      </c>
      <c r="E19" s="13">
        <v>10</v>
      </c>
      <c r="F19" s="13">
        <v>16</v>
      </c>
      <c r="G19" s="13">
        <v>22</v>
      </c>
      <c r="H19" s="13">
        <v>11</v>
      </c>
      <c r="I19" s="13">
        <v>2</v>
      </c>
      <c r="J19" s="13">
        <v>9</v>
      </c>
      <c r="K19" s="11">
        <f t="shared" si="4"/>
        <v>133</v>
      </c>
    </row>
    <row r="20" spans="1:11" ht="17.25" customHeight="1">
      <c r="A20" s="16" t="s">
        <v>22</v>
      </c>
      <c r="B20" s="11">
        <f>+B21+B22+B23</f>
        <v>159535</v>
      </c>
      <c r="C20" s="11">
        <f aca="true" t="shared" si="6" ref="C20:J20">+C21+C22+C23</f>
        <v>182943</v>
      </c>
      <c r="D20" s="11">
        <f t="shared" si="6"/>
        <v>206354</v>
      </c>
      <c r="E20" s="11">
        <f t="shared" si="6"/>
        <v>130950</v>
      </c>
      <c r="F20" s="11">
        <f t="shared" si="6"/>
        <v>203278</v>
      </c>
      <c r="G20" s="11">
        <f t="shared" si="6"/>
        <v>391571</v>
      </c>
      <c r="H20" s="11">
        <f t="shared" si="6"/>
        <v>135492</v>
      </c>
      <c r="I20" s="11">
        <f t="shared" si="6"/>
        <v>31842</v>
      </c>
      <c r="J20" s="11">
        <f t="shared" si="6"/>
        <v>78325</v>
      </c>
      <c r="K20" s="11">
        <f t="shared" si="4"/>
        <v>1520290</v>
      </c>
    </row>
    <row r="21" spans="1:12" ht="17.25" customHeight="1">
      <c r="A21" s="12" t="s">
        <v>23</v>
      </c>
      <c r="B21" s="13">
        <v>84019</v>
      </c>
      <c r="C21" s="13">
        <v>105296</v>
      </c>
      <c r="D21" s="13">
        <v>121267</v>
      </c>
      <c r="E21" s="13">
        <v>74398</v>
      </c>
      <c r="F21" s="13">
        <v>114121</v>
      </c>
      <c r="G21" s="13">
        <v>203544</v>
      </c>
      <c r="H21" s="13">
        <v>73740</v>
      </c>
      <c r="I21" s="13">
        <v>19663</v>
      </c>
      <c r="J21" s="13">
        <v>44408</v>
      </c>
      <c r="K21" s="11">
        <f t="shared" si="4"/>
        <v>840456</v>
      </c>
      <c r="L21" s="50"/>
    </row>
    <row r="22" spans="1:12" ht="17.25" customHeight="1">
      <c r="A22" s="12" t="s">
        <v>24</v>
      </c>
      <c r="B22" s="13">
        <v>70960</v>
      </c>
      <c r="C22" s="13">
        <v>72132</v>
      </c>
      <c r="D22" s="13">
        <v>80755</v>
      </c>
      <c r="E22" s="13">
        <v>53348</v>
      </c>
      <c r="F22" s="13">
        <v>85037</v>
      </c>
      <c r="G22" s="13">
        <v>180301</v>
      </c>
      <c r="H22" s="13">
        <v>55883</v>
      </c>
      <c r="I22" s="13">
        <v>11249</v>
      </c>
      <c r="J22" s="13">
        <v>32403</v>
      </c>
      <c r="K22" s="11">
        <f t="shared" si="4"/>
        <v>642068</v>
      </c>
      <c r="L22" s="50"/>
    </row>
    <row r="23" spans="1:11" ht="17.25" customHeight="1">
      <c r="A23" s="12" t="s">
        <v>25</v>
      </c>
      <c r="B23" s="13">
        <v>4556</v>
      </c>
      <c r="C23" s="13">
        <v>5515</v>
      </c>
      <c r="D23" s="13">
        <v>4332</v>
      </c>
      <c r="E23" s="13">
        <v>3204</v>
      </c>
      <c r="F23" s="13">
        <v>4120</v>
      </c>
      <c r="G23" s="13">
        <v>7726</v>
      </c>
      <c r="H23" s="13">
        <v>5869</v>
      </c>
      <c r="I23" s="13">
        <v>930</v>
      </c>
      <c r="J23" s="13">
        <v>1514</v>
      </c>
      <c r="K23" s="11">
        <f t="shared" si="4"/>
        <v>37766</v>
      </c>
    </row>
    <row r="24" spans="1:11" ht="17.25" customHeight="1">
      <c r="A24" s="16" t="s">
        <v>26</v>
      </c>
      <c r="B24" s="13">
        <f>+B25+B26</f>
        <v>156778</v>
      </c>
      <c r="C24" s="13">
        <f aca="true" t="shared" si="7" ref="C24:J24">+C25+C26</f>
        <v>216474</v>
      </c>
      <c r="D24" s="13">
        <f t="shared" si="7"/>
        <v>226777</v>
      </c>
      <c r="E24" s="13">
        <f t="shared" si="7"/>
        <v>144163</v>
      </c>
      <c r="F24" s="13">
        <f t="shared" si="7"/>
        <v>175853</v>
      </c>
      <c r="G24" s="13">
        <f t="shared" si="7"/>
        <v>257306</v>
      </c>
      <c r="H24" s="13">
        <f t="shared" si="7"/>
        <v>130250</v>
      </c>
      <c r="I24" s="13">
        <f t="shared" si="7"/>
        <v>36964</v>
      </c>
      <c r="J24" s="13">
        <f t="shared" si="7"/>
        <v>99791</v>
      </c>
      <c r="K24" s="11">
        <f t="shared" si="4"/>
        <v>1444356</v>
      </c>
    </row>
    <row r="25" spans="1:12" ht="17.25" customHeight="1">
      <c r="A25" s="12" t="s">
        <v>115</v>
      </c>
      <c r="B25" s="13">
        <v>62927</v>
      </c>
      <c r="C25" s="13">
        <v>97848</v>
      </c>
      <c r="D25" s="13">
        <v>109533</v>
      </c>
      <c r="E25" s="13">
        <v>69528</v>
      </c>
      <c r="F25" s="13">
        <v>77890</v>
      </c>
      <c r="G25" s="13">
        <v>110708</v>
      </c>
      <c r="H25" s="13">
        <v>56176</v>
      </c>
      <c r="I25" s="13">
        <v>19936</v>
      </c>
      <c r="J25" s="13">
        <v>45517</v>
      </c>
      <c r="K25" s="11">
        <f t="shared" si="4"/>
        <v>650063</v>
      </c>
      <c r="L25" s="50"/>
    </row>
    <row r="26" spans="1:12" ht="17.25" customHeight="1">
      <c r="A26" s="12" t="s">
        <v>116</v>
      </c>
      <c r="B26" s="13">
        <v>93851</v>
      </c>
      <c r="C26" s="13">
        <v>118626</v>
      </c>
      <c r="D26" s="13">
        <v>117244</v>
      </c>
      <c r="E26" s="13">
        <v>74635</v>
      </c>
      <c r="F26" s="13">
        <v>97963</v>
      </c>
      <c r="G26" s="13">
        <v>146598</v>
      </c>
      <c r="H26" s="13">
        <v>74074</v>
      </c>
      <c r="I26" s="13">
        <v>17028</v>
      </c>
      <c r="J26" s="13">
        <v>54274</v>
      </c>
      <c r="K26" s="11">
        <f t="shared" si="4"/>
        <v>794293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7507</v>
      </c>
      <c r="I27" s="11">
        <v>0</v>
      </c>
      <c r="J27" s="11">
        <v>0</v>
      </c>
      <c r="K27" s="11">
        <f t="shared" si="4"/>
        <v>7507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10270.27</v>
      </c>
      <c r="I35" s="19">
        <v>0</v>
      </c>
      <c r="J35" s="19">
        <v>0</v>
      </c>
      <c r="K35" s="23">
        <f>SUM(B35:J35)</f>
        <v>10270.27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1699177.8199999998</v>
      </c>
      <c r="C47" s="22">
        <f aca="true" t="shared" si="12" ref="C47:H47">+C48+C57</f>
        <v>2474512.08</v>
      </c>
      <c r="D47" s="22">
        <f t="shared" si="12"/>
        <v>2826348.69</v>
      </c>
      <c r="E47" s="22">
        <f t="shared" si="12"/>
        <v>1637682.8399999999</v>
      </c>
      <c r="F47" s="22">
        <f t="shared" si="12"/>
        <v>2148664.44</v>
      </c>
      <c r="G47" s="22">
        <f t="shared" si="12"/>
        <v>3115374.5300000003</v>
      </c>
      <c r="H47" s="22">
        <f t="shared" si="12"/>
        <v>1666143.4000000001</v>
      </c>
      <c r="I47" s="22">
        <f>+I48+I57</f>
        <v>633584.99</v>
      </c>
      <c r="J47" s="22">
        <f>+J48+J57</f>
        <v>997289.61</v>
      </c>
      <c r="K47" s="22">
        <f>SUM(B47:J47)</f>
        <v>17198778.4</v>
      </c>
    </row>
    <row r="48" spans="1:11" ht="17.25" customHeight="1">
      <c r="A48" s="16" t="s">
        <v>108</v>
      </c>
      <c r="B48" s="23">
        <f>SUM(B49:B56)</f>
        <v>1681329.16</v>
      </c>
      <c r="C48" s="23">
        <f aca="true" t="shared" si="13" ref="C48:J48">SUM(C49:C56)</f>
        <v>2449227.45</v>
      </c>
      <c r="D48" s="23">
        <f t="shared" si="13"/>
        <v>2800225.85</v>
      </c>
      <c r="E48" s="23">
        <f t="shared" si="13"/>
        <v>1614733.2799999998</v>
      </c>
      <c r="F48" s="23">
        <f t="shared" si="13"/>
        <v>2124988.67</v>
      </c>
      <c r="G48" s="23">
        <f t="shared" si="13"/>
        <v>3084872.79</v>
      </c>
      <c r="H48" s="23">
        <f t="shared" si="13"/>
        <v>1645593.6900000002</v>
      </c>
      <c r="I48" s="23">
        <f t="shared" si="13"/>
        <v>633584.99</v>
      </c>
      <c r="J48" s="23">
        <f t="shared" si="13"/>
        <v>982927.48</v>
      </c>
      <c r="K48" s="23">
        <f aca="true" t="shared" si="14" ref="K48:K57">SUM(B48:J48)</f>
        <v>17017483.36</v>
      </c>
    </row>
    <row r="49" spans="1:11" ht="17.25" customHeight="1">
      <c r="A49" s="34" t="s">
        <v>43</v>
      </c>
      <c r="B49" s="23">
        <f aca="true" t="shared" si="15" ref="B49:H49">ROUND(B30*B7,2)</f>
        <v>1680057.06</v>
      </c>
      <c r="C49" s="23">
        <f t="shared" si="15"/>
        <v>2441773.62</v>
      </c>
      <c r="D49" s="23">
        <f t="shared" si="15"/>
        <v>2797723.12</v>
      </c>
      <c r="E49" s="23">
        <f t="shared" si="15"/>
        <v>1613700.4</v>
      </c>
      <c r="F49" s="23">
        <f t="shared" si="15"/>
        <v>2122997.86</v>
      </c>
      <c r="G49" s="23">
        <f t="shared" si="15"/>
        <v>3082140.73</v>
      </c>
      <c r="H49" s="23">
        <f t="shared" si="15"/>
        <v>1634170.56</v>
      </c>
      <c r="I49" s="23">
        <f>ROUND(I30*I7,2)</f>
        <v>632519.27</v>
      </c>
      <c r="J49" s="23">
        <f>ROUND(J30*J7,2)</f>
        <v>980710.44</v>
      </c>
      <c r="K49" s="23">
        <f t="shared" si="14"/>
        <v>16985793.060000002</v>
      </c>
    </row>
    <row r="50" spans="1:11" ht="17.25" customHeight="1">
      <c r="A50" s="34" t="s">
        <v>44</v>
      </c>
      <c r="B50" s="19">
        <v>0</v>
      </c>
      <c r="C50" s="23">
        <f>ROUND(C31*C7,2)</f>
        <v>5427.51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5427.51</v>
      </c>
    </row>
    <row r="51" spans="1:11" ht="17.25" customHeight="1">
      <c r="A51" s="64" t="s">
        <v>104</v>
      </c>
      <c r="B51" s="65">
        <f aca="true" t="shared" si="16" ref="B51:H51">ROUND(B32*B7,2)</f>
        <v>-2819.58</v>
      </c>
      <c r="C51" s="65">
        <f t="shared" si="16"/>
        <v>-3747.4</v>
      </c>
      <c r="D51" s="65">
        <f t="shared" si="16"/>
        <v>-3883.03</v>
      </c>
      <c r="E51" s="65">
        <f t="shared" si="16"/>
        <v>-2412.52</v>
      </c>
      <c r="F51" s="65">
        <f t="shared" si="16"/>
        <v>-3290.71</v>
      </c>
      <c r="G51" s="65">
        <f t="shared" si="16"/>
        <v>-4698.02</v>
      </c>
      <c r="H51" s="65">
        <f t="shared" si="16"/>
        <v>-2562.18</v>
      </c>
      <c r="I51" s="19">
        <v>0</v>
      </c>
      <c r="J51" s="19">
        <v>0</v>
      </c>
      <c r="K51" s="65">
        <f>SUM(B51:J51)</f>
        <v>-23413.440000000002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10270.27</v>
      </c>
      <c r="I53" s="31">
        <f>+I35</f>
        <v>0</v>
      </c>
      <c r="J53" s="31">
        <f>+J35</f>
        <v>0</v>
      </c>
      <c r="K53" s="23">
        <f t="shared" si="14"/>
        <v>10270.27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-244430.85</v>
      </c>
      <c r="C61" s="35">
        <f t="shared" si="17"/>
        <v>-301877.3</v>
      </c>
      <c r="D61" s="35">
        <f t="shared" si="17"/>
        <v>-199899.53999999998</v>
      </c>
      <c r="E61" s="35">
        <f t="shared" si="17"/>
        <v>-217582.76999999996</v>
      </c>
      <c r="F61" s="35">
        <f t="shared" si="17"/>
        <v>-122534.74000000002</v>
      </c>
      <c r="G61" s="35">
        <f t="shared" si="17"/>
        <v>-273365.58999999997</v>
      </c>
      <c r="H61" s="35">
        <f t="shared" si="17"/>
        <v>-244943</v>
      </c>
      <c r="I61" s="35">
        <f t="shared" si="17"/>
        <v>-115524.34</v>
      </c>
      <c r="J61" s="35">
        <f t="shared" si="17"/>
        <v>-82364.24</v>
      </c>
      <c r="K61" s="35">
        <f>SUM(B61:J61)</f>
        <v>-1802522.37</v>
      </c>
    </row>
    <row r="62" spans="1:11" ht="18.75" customHeight="1">
      <c r="A62" s="16" t="s">
        <v>74</v>
      </c>
      <c r="B62" s="35">
        <f aca="true" t="shared" si="18" ref="B62:J62">B63+B64+B65+B66+B67+B68</f>
        <v>-167678.28999999998</v>
      </c>
      <c r="C62" s="35">
        <f t="shared" si="18"/>
        <v>-193053.38</v>
      </c>
      <c r="D62" s="35">
        <f t="shared" si="18"/>
        <v>-179964.1</v>
      </c>
      <c r="E62" s="35">
        <f t="shared" si="18"/>
        <v>-212936.03999999998</v>
      </c>
      <c r="F62" s="35">
        <f t="shared" si="18"/>
        <v>-196270.43</v>
      </c>
      <c r="G62" s="35">
        <f t="shared" si="18"/>
        <v>-243474.63</v>
      </c>
      <c r="H62" s="35">
        <f t="shared" si="18"/>
        <v>-167910.6</v>
      </c>
      <c r="I62" s="35">
        <f t="shared" si="18"/>
        <v>-29670.4</v>
      </c>
      <c r="J62" s="35">
        <f t="shared" si="18"/>
        <v>-61233.2</v>
      </c>
      <c r="K62" s="35">
        <f aca="true" t="shared" si="19" ref="K62:K91">SUM(B62:J62)</f>
        <v>-1452191.07</v>
      </c>
    </row>
    <row r="63" spans="1:11" ht="18.75" customHeight="1">
      <c r="A63" s="12" t="s">
        <v>75</v>
      </c>
      <c r="B63" s="35">
        <f>-ROUND(B9*$D$3,2)</f>
        <v>-133087.4</v>
      </c>
      <c r="C63" s="35">
        <f aca="true" t="shared" si="20" ref="C63:J63">-ROUND(C9*$D$3,2)</f>
        <v>-187750.4</v>
      </c>
      <c r="D63" s="35">
        <f t="shared" si="20"/>
        <v>-163635.6</v>
      </c>
      <c r="E63" s="35">
        <f t="shared" si="20"/>
        <v>-123633</v>
      </c>
      <c r="F63" s="35">
        <f t="shared" si="20"/>
        <v>-136340.2</v>
      </c>
      <c r="G63" s="35">
        <f t="shared" si="20"/>
        <v>-190585.2</v>
      </c>
      <c r="H63" s="35">
        <f t="shared" si="20"/>
        <v>-167910.6</v>
      </c>
      <c r="I63" s="35">
        <f t="shared" si="20"/>
        <v>-29670.4</v>
      </c>
      <c r="J63" s="35">
        <f t="shared" si="20"/>
        <v>-61233.2</v>
      </c>
      <c r="K63" s="35">
        <f t="shared" si="19"/>
        <v>-1193846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-912</v>
      </c>
      <c r="C65" s="35">
        <v>-334.4</v>
      </c>
      <c r="D65" s="35">
        <v>-148.2</v>
      </c>
      <c r="E65" s="35">
        <v>-391.4</v>
      </c>
      <c r="F65" s="35">
        <v>-334.4</v>
      </c>
      <c r="G65" s="35">
        <v>-201.4</v>
      </c>
      <c r="H65" s="19">
        <v>0</v>
      </c>
      <c r="I65" s="19">
        <v>0</v>
      </c>
      <c r="J65" s="19">
        <v>0</v>
      </c>
      <c r="K65" s="35">
        <f t="shared" si="19"/>
        <v>-2321.8</v>
      </c>
    </row>
    <row r="66" spans="1:11" ht="18.75" customHeight="1">
      <c r="A66" s="12" t="s">
        <v>105</v>
      </c>
      <c r="B66" s="35">
        <v>-2793</v>
      </c>
      <c r="C66" s="35">
        <v>-691.6</v>
      </c>
      <c r="D66" s="35">
        <v>-877.8</v>
      </c>
      <c r="E66" s="35">
        <v>-2371.2</v>
      </c>
      <c r="F66" s="35">
        <v>-665</v>
      </c>
      <c r="G66" s="35">
        <v>-505.4</v>
      </c>
      <c r="H66" s="19">
        <v>0</v>
      </c>
      <c r="I66" s="19">
        <v>0</v>
      </c>
      <c r="J66" s="19">
        <v>0</v>
      </c>
      <c r="K66" s="35">
        <f t="shared" si="19"/>
        <v>-7903.999999999999</v>
      </c>
    </row>
    <row r="67" spans="1:11" ht="18.75" customHeight="1">
      <c r="A67" s="12" t="s">
        <v>52</v>
      </c>
      <c r="B67" s="35">
        <v>-30885.89</v>
      </c>
      <c r="C67" s="35">
        <v>-4276.98</v>
      </c>
      <c r="D67" s="35">
        <v>-15302.5</v>
      </c>
      <c r="E67" s="35">
        <v>-86540.44</v>
      </c>
      <c r="F67" s="35">
        <v>-58930.83</v>
      </c>
      <c r="G67" s="35">
        <v>-52182.63</v>
      </c>
      <c r="H67" s="19">
        <v>0</v>
      </c>
      <c r="I67" s="19">
        <v>0</v>
      </c>
      <c r="J67" s="19">
        <v>0</v>
      </c>
      <c r="K67" s="35">
        <f t="shared" si="19"/>
        <v>-248119.27000000002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-89351.21</v>
      </c>
      <c r="C69" s="65">
        <f>SUM(C70:C102)</f>
        <v>-129534.32</v>
      </c>
      <c r="D69" s="65">
        <f>SUM(D70:D102)</f>
        <v>-148725.64</v>
      </c>
      <c r="E69" s="65">
        <f aca="true" t="shared" si="21" ref="E69:J69">SUM(E70:E102)</f>
        <v>-85923.92000000001</v>
      </c>
      <c r="F69" s="65">
        <f t="shared" si="21"/>
        <v>-121747.70999999999</v>
      </c>
      <c r="G69" s="65">
        <f t="shared" si="21"/>
        <v>-168693.31</v>
      </c>
      <c r="H69" s="65">
        <f t="shared" si="21"/>
        <v>-77547.88</v>
      </c>
      <c r="I69" s="65">
        <f t="shared" si="21"/>
        <v>-94057.6</v>
      </c>
      <c r="J69" s="65">
        <f t="shared" si="21"/>
        <v>-53061.51000000001</v>
      </c>
      <c r="K69" s="65">
        <f t="shared" si="19"/>
        <v>-968643.1000000001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7000</v>
      </c>
      <c r="I84" s="65">
        <v>-1000</v>
      </c>
      <c r="J84" s="19">
        <v>0</v>
      </c>
      <c r="K84" s="65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118</v>
      </c>
      <c r="B100" s="35">
        <v>-29904.57</v>
      </c>
      <c r="C100" s="35">
        <v>-43559.83</v>
      </c>
      <c r="D100" s="35">
        <v>-51456.5</v>
      </c>
      <c r="E100" s="35">
        <v>-28404.83</v>
      </c>
      <c r="F100" s="35">
        <v>-39244.15</v>
      </c>
      <c r="G100" s="35">
        <v>-55265.19</v>
      </c>
      <c r="H100" s="35">
        <v>-28510.17</v>
      </c>
      <c r="I100" s="35">
        <v>-10371.29</v>
      </c>
      <c r="J100" s="35">
        <v>-17157.65</v>
      </c>
      <c r="K100" s="35">
        <f>SUM(B100:J100)</f>
        <v>-303874.18</v>
      </c>
      <c r="L100" s="53"/>
    </row>
    <row r="101" spans="1:12" ht="18.75" customHeight="1">
      <c r="A101" s="75" t="s">
        <v>121</v>
      </c>
      <c r="B101" s="35">
        <v>-43935.69</v>
      </c>
      <c r="C101" s="35">
        <v>-63850.46</v>
      </c>
      <c r="D101" s="35">
        <v>-76281.18</v>
      </c>
      <c r="E101" s="35">
        <v>-42554.33</v>
      </c>
      <c r="F101" s="35">
        <v>-59932.43</v>
      </c>
      <c r="G101" s="35">
        <v>-82178.39</v>
      </c>
      <c r="H101" s="35">
        <v>-41718.66</v>
      </c>
      <c r="I101" s="35">
        <v>-15259.69</v>
      </c>
      <c r="J101" s="35">
        <v>-25526.24</v>
      </c>
      <c r="K101" s="35">
        <f>SUM(B101:J101)</f>
        <v>-451237.07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122</v>
      </c>
      <c r="B103" s="35">
        <v>12598.65</v>
      </c>
      <c r="C103" s="35">
        <v>20710.4</v>
      </c>
      <c r="D103" s="35">
        <v>128790.2</v>
      </c>
      <c r="E103" s="35">
        <v>81277.19</v>
      </c>
      <c r="F103" s="35">
        <v>195483.4</v>
      </c>
      <c r="G103" s="35">
        <v>138802.35</v>
      </c>
      <c r="H103" s="35">
        <v>515.48</v>
      </c>
      <c r="I103" s="35">
        <v>8203.66</v>
      </c>
      <c r="J103" s="35">
        <v>31930.47</v>
      </c>
      <c r="K103" s="35">
        <f>SUM(B103:J103)</f>
        <v>618311.7999999999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1454746.9699999997</v>
      </c>
      <c r="C106" s="24">
        <f t="shared" si="22"/>
        <v>2172634.7800000003</v>
      </c>
      <c r="D106" s="24">
        <f t="shared" si="22"/>
        <v>2626449.15</v>
      </c>
      <c r="E106" s="24">
        <f t="shared" si="22"/>
        <v>1420100.0699999998</v>
      </c>
      <c r="F106" s="24">
        <f t="shared" si="22"/>
        <v>2026129.7</v>
      </c>
      <c r="G106" s="24">
        <f t="shared" si="22"/>
        <v>2842008.9400000004</v>
      </c>
      <c r="H106" s="24">
        <f t="shared" si="22"/>
        <v>1421200.4</v>
      </c>
      <c r="I106" s="24">
        <f>+I107+I108</f>
        <v>518060.64999999997</v>
      </c>
      <c r="J106" s="24">
        <f>+J107+J108</f>
        <v>914925.37</v>
      </c>
      <c r="K106" s="46">
        <f>SUM(B106:J106)</f>
        <v>15396256.03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1436898.3099999998</v>
      </c>
      <c r="C107" s="24">
        <f t="shared" si="23"/>
        <v>2147350.1500000004</v>
      </c>
      <c r="D107" s="24">
        <f t="shared" si="23"/>
        <v>2600326.31</v>
      </c>
      <c r="E107" s="24">
        <f t="shared" si="23"/>
        <v>1397150.5099999998</v>
      </c>
      <c r="F107" s="24">
        <f t="shared" si="23"/>
        <v>2002453.93</v>
      </c>
      <c r="G107" s="24">
        <f t="shared" si="23"/>
        <v>2811507.2</v>
      </c>
      <c r="H107" s="24">
        <f t="shared" si="23"/>
        <v>1400650.69</v>
      </c>
      <c r="I107" s="24">
        <f t="shared" si="23"/>
        <v>518060.64999999997</v>
      </c>
      <c r="J107" s="24">
        <f t="shared" si="23"/>
        <v>900563.24</v>
      </c>
      <c r="K107" s="46">
        <f>SUM(B107:J107)</f>
        <v>15214960.99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86"/>
      <c r="D112" s="37"/>
      <c r="E112" s="85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15396256.049999999</v>
      </c>
      <c r="L114" s="52"/>
    </row>
    <row r="115" spans="1:11" ht="18.75" customHeight="1">
      <c r="A115" s="26" t="s">
        <v>70</v>
      </c>
      <c r="B115" s="27">
        <v>187122.32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187122.32</v>
      </c>
    </row>
    <row r="116" spans="1:11" ht="18.75" customHeight="1">
      <c r="A116" s="26" t="s">
        <v>71</v>
      </c>
      <c r="B116" s="27">
        <v>1267624.65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1267624.65</v>
      </c>
    </row>
    <row r="117" spans="1:11" ht="18.75" customHeight="1">
      <c r="A117" s="26" t="s">
        <v>72</v>
      </c>
      <c r="B117" s="38">
        <v>0</v>
      </c>
      <c r="C117" s="27">
        <f>+C106</f>
        <v>2172634.7800000003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2172634.7800000003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2444425.87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2444425.87</v>
      </c>
    </row>
    <row r="119" spans="1:11" ht="18.75" customHeight="1">
      <c r="A119" s="66" t="s">
        <v>123</v>
      </c>
      <c r="B119" s="38"/>
      <c r="C119" s="38"/>
      <c r="D119" s="27">
        <v>182023.29</v>
      </c>
      <c r="E119" s="38"/>
      <c r="F119" s="38"/>
      <c r="G119" s="38"/>
      <c r="H119" s="38"/>
      <c r="I119" s="38"/>
      <c r="J119" s="38"/>
      <c r="K119" s="39">
        <f t="shared" si="25"/>
        <v>182023.29</v>
      </c>
    </row>
    <row r="120" spans="1:11" ht="18.75" customHeight="1">
      <c r="A120" s="26" t="s">
        <v>124</v>
      </c>
      <c r="B120" s="38">
        <v>0</v>
      </c>
      <c r="C120" s="38">
        <v>0</v>
      </c>
      <c r="D120" s="38">
        <v>0</v>
      </c>
      <c r="E120" s="27">
        <v>1278090.06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1278090.06</v>
      </c>
    </row>
    <row r="121" spans="1:11" ht="18.75" customHeight="1">
      <c r="A121" s="26" t="s">
        <v>125</v>
      </c>
      <c r="B121" s="38">
        <v>0</v>
      </c>
      <c r="C121" s="38">
        <v>0</v>
      </c>
      <c r="D121" s="38">
        <v>0</v>
      </c>
      <c r="E121" s="27">
        <v>142010.01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142010.01</v>
      </c>
    </row>
    <row r="122" spans="1:11" ht="18.75" customHeight="1">
      <c r="A122" s="66" t="s">
        <v>126</v>
      </c>
      <c r="B122" s="38">
        <v>0</v>
      </c>
      <c r="C122" s="38">
        <v>0</v>
      </c>
      <c r="D122" s="38">
        <v>0</v>
      </c>
      <c r="E122" s="38">
        <v>0</v>
      </c>
      <c r="F122" s="27">
        <v>384157.52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384157.52</v>
      </c>
    </row>
    <row r="123" spans="1:11" ht="18.75" customHeight="1">
      <c r="A123" s="66" t="s">
        <v>127</v>
      </c>
      <c r="B123" s="38">
        <v>0</v>
      </c>
      <c r="C123" s="38">
        <v>0</v>
      </c>
      <c r="D123" s="38">
        <v>0</v>
      </c>
      <c r="E123" s="38">
        <v>0</v>
      </c>
      <c r="F123" s="27">
        <v>726142.81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726142.81</v>
      </c>
    </row>
    <row r="124" spans="1:11" ht="18.75" customHeight="1">
      <c r="A124" s="66" t="s">
        <v>128</v>
      </c>
      <c r="B124" s="38">
        <v>0</v>
      </c>
      <c r="C124" s="38">
        <v>0</v>
      </c>
      <c r="D124" s="38">
        <v>0</v>
      </c>
      <c r="E124" s="38">
        <v>0</v>
      </c>
      <c r="F124" s="27">
        <v>101310.56999999999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101310.56999999999</v>
      </c>
    </row>
    <row r="125" spans="1:11" ht="18.75" customHeight="1">
      <c r="A125" s="66" t="s">
        <v>129</v>
      </c>
      <c r="B125" s="68">
        <v>0</v>
      </c>
      <c r="C125" s="68">
        <v>0</v>
      </c>
      <c r="D125" s="68">
        <v>0</v>
      </c>
      <c r="E125" s="68">
        <v>0</v>
      </c>
      <c r="F125" s="69">
        <v>814518.81</v>
      </c>
      <c r="G125" s="68">
        <v>0</v>
      </c>
      <c r="H125" s="68">
        <v>0</v>
      </c>
      <c r="I125" s="68">
        <v>0</v>
      </c>
      <c r="J125" s="68">
        <v>0</v>
      </c>
      <c r="K125" s="69">
        <f t="shared" si="25"/>
        <v>814518.81</v>
      </c>
    </row>
    <row r="126" spans="1:11" ht="18.75" customHeight="1">
      <c r="A126" s="66" t="s">
        <v>130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919150.45</v>
      </c>
      <c r="H126" s="38">
        <v>0</v>
      </c>
      <c r="I126" s="38">
        <v>0</v>
      </c>
      <c r="J126" s="38">
        <v>0</v>
      </c>
      <c r="K126" s="39">
        <f t="shared" si="25"/>
        <v>919150.45</v>
      </c>
    </row>
    <row r="127" spans="1:11" ht="18.75" customHeight="1">
      <c r="A127" s="66" t="s">
        <v>131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66004.03</v>
      </c>
      <c r="H127" s="38">
        <v>0</v>
      </c>
      <c r="I127" s="38">
        <v>0</v>
      </c>
      <c r="J127" s="38">
        <v>0</v>
      </c>
      <c r="K127" s="39">
        <f t="shared" si="25"/>
        <v>66004.03</v>
      </c>
    </row>
    <row r="128" spans="1:11" ht="18.75" customHeight="1">
      <c r="A128" s="66" t="s">
        <v>132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388034.84</v>
      </c>
      <c r="H128" s="38">
        <v>0</v>
      </c>
      <c r="I128" s="38">
        <v>0</v>
      </c>
      <c r="J128" s="38">
        <v>0</v>
      </c>
      <c r="K128" s="39">
        <f t="shared" si="25"/>
        <v>388034.84</v>
      </c>
    </row>
    <row r="129" spans="1:11" ht="18.75" customHeight="1">
      <c r="A129" s="66" t="s">
        <v>133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397021.19999999995</v>
      </c>
      <c r="H129" s="38">
        <v>0</v>
      </c>
      <c r="I129" s="38">
        <v>0</v>
      </c>
      <c r="J129" s="38">
        <v>0</v>
      </c>
      <c r="K129" s="39">
        <f t="shared" si="25"/>
        <v>397021.19999999995</v>
      </c>
    </row>
    <row r="130" spans="1:11" ht="18.75" customHeight="1">
      <c r="A130" s="66" t="s">
        <v>134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1071798.41</v>
      </c>
      <c r="H130" s="38">
        <v>0</v>
      </c>
      <c r="I130" s="38">
        <v>0</v>
      </c>
      <c r="J130" s="38">
        <v>0</v>
      </c>
      <c r="K130" s="39">
        <f t="shared" si="25"/>
        <v>1071798.41</v>
      </c>
    </row>
    <row r="131" spans="1:11" ht="18.75" customHeight="1">
      <c r="A131" s="66" t="s">
        <v>135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497660.72</v>
      </c>
      <c r="I131" s="38">
        <v>0</v>
      </c>
      <c r="J131" s="38">
        <v>0</v>
      </c>
      <c r="K131" s="39">
        <f t="shared" si="25"/>
        <v>497660.72</v>
      </c>
    </row>
    <row r="132" spans="1:11" ht="18.75" customHeight="1">
      <c r="A132" s="66" t="s">
        <v>136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923539.6900000001</v>
      </c>
      <c r="I132" s="38">
        <v>0</v>
      </c>
      <c r="J132" s="38">
        <v>0</v>
      </c>
      <c r="K132" s="39">
        <f t="shared" si="25"/>
        <v>923539.6900000001</v>
      </c>
    </row>
    <row r="133" spans="1:11" ht="18.75" customHeight="1">
      <c r="A133" s="66" t="s">
        <v>137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518060.64999999997</v>
      </c>
      <c r="J133" s="38"/>
      <c r="K133" s="39">
        <f t="shared" si="25"/>
        <v>518060.64999999997</v>
      </c>
    </row>
    <row r="134" spans="1:11" ht="18.75" customHeight="1">
      <c r="A134" s="67" t="s">
        <v>138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914925.37</v>
      </c>
      <c r="K134" s="42">
        <f t="shared" si="25"/>
        <v>914925.37</v>
      </c>
    </row>
    <row r="135" spans="1:11" ht="18.75" customHeight="1">
      <c r="A135" s="74" t="s">
        <v>119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4" t="s">
        <v>139</v>
      </c>
    </row>
    <row r="137" ht="18" customHeight="1">
      <c r="A137" s="74" t="s">
        <v>140</v>
      </c>
    </row>
    <row r="138" ht="18" customHeight="1">
      <c r="A138" s="74" t="s">
        <v>141</v>
      </c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2017-10-31T18:25:50Z</dcterms:modified>
  <cp:category/>
  <cp:version/>
  <cp:contentType/>
  <cp:contentStatus/>
</cp:coreProperties>
</file>