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<sst xmlns="http://schemas.openxmlformats.org/spreadsheetml/2006/main" count="137" uniqueCount="137">
  <si>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</si>
  <si>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</si>
  <si>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</si>
  <si>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</si>
  <si>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</si>
  <si>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</si>
  <si>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</si>
  <si>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</si>
  <si>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</si>
  <si>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</si>
  <si>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</si>
  <si>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</si>
  <si>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</si>
  <si>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</si>
  <si>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</si>
  <si>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</si>
  <si>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</si>
  <si>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</si>
  <si>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</si>
  <si>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</si>
  <si>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</si>
  <si>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</si>
  <si>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</si>
  <si>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</si>
  <si>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</si>
  <si>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</si>
  <si>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</si>
  <si>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</si>
  <si>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</si>
  <si>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</si>
  <si>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</si>
  <si>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</si>
  <si>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</si>
  <si>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</si>
  <si>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</si>
  <si>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</si>
  <si>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</si>
  <si>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</si>
  <si>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</si>
  <si>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</si>
  <si>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</si>
  <si>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</si>
  <si>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</si>
  <si>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</si>
  <si>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</si>
  <si>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</si>
  <si>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</si>
  <si>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</si>
  <si>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</si>
  <si>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</si>
  <si>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</si>
  <si>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</si>
  <si>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</si>
  <si>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</si>
  <si>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</si>
  <si>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</si>
  <si>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</si>
  <si>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</si>
  <si>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</si>
  <si>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</si>
  <si>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</si>
  <si>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</si>
  <si>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</si>
  <si>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</si>
  <si>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</si>
  <si>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</si>
  <si>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</si>
  <si>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</si>
  <si>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</si>
  <si>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</si>
  <si>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</si>
  <si>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</si>
  <si>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</si>
  <si>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</si>
  <si>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</si>
  <si>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</si>
  <si>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</si>
  <si>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</si>
  <si>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</si>
  <si>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</si>
  <si>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</si>
  <si>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</si>
  <si>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</si>
  <si>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</si>
  <si>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</si>
  <si>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</si>
  <si>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</si>
  <si>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</si>
  <si>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</si>
  <si>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</si>
  <si>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</si>
  <si>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</si>
  <si>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</si>
  <si>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</si>
  <si>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</si>
  <si>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</si>
  <si>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</si>
  <si>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</si>
  <si>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</si>
  <si>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</si>
  <si>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</si>
  <si>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</si>
  <si>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</si>
  <si>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</si>
  <si>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</si>
  <si>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</si>
  <si>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</si>
  <si>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</si>
  <si>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</si>
  <si>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</si>
  <si>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</si>
  <si>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</si>
  <si>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</si>
  <si>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</si>
  <si>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</si>
  <si>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</si>
  <si>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</si>
  <si>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</si>
  <si>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</si>
  <si>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</si>
  <si>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</si>
  <si>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</si>
  <si>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</si>
  <si>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</si>
  <si>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</si>
  <si>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</si>
  <si>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</si>
  <si>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</si>
  <si>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</si>
  <si>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</si>
  <si>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</si>
  <si>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</si>
  <si>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</si>
  <si>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6.2.32. Revisão do ajuste de Remuneração Previsto Contratualmente </t>
  </si>
  <si>
    <t xml:space="preserve">6.3. Revisão de Remuneração pelo Transporte Coletivo </t>
  </si>
  <si>
    <t>OPERAÇÃO 22/10/17 - VENCIMENTO 27/10/17</t>
  </si>
  <si>
    <t xml:space="preserve">6.2.31. Ajuste de Remuneração Previsto Contratualmente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</si>
</sst>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135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154982</v>
      </c>
      <c r="C7" s="9">
        <f t="shared" si="0"/>
        <v>214961</v>
      </c>
      <c r="D7" s="9">
        <f t="shared" si="0"/>
        <v>237518</v>
      </c>
      <c r="E7" s="9">
        <f t="shared" si="0"/>
        <v>130756</v>
      </c>
      <c r="F7" s="9">
        <f t="shared" si="0"/>
        <v>220453</v>
      </c>
      <c r="G7" s="9">
        <f t="shared" si="0"/>
        <v>386394</v>
      </c>
      <c r="H7" s="9">
        <f t="shared" si="0"/>
        <v>140966</v>
      </c>
      <c r="I7" s="9">
        <f t="shared" si="0"/>
        <v>24589</v>
      </c>
      <c r="J7" s="9">
        <f t="shared" si="0"/>
        <v>104271</v>
      </c>
      <c r="K7" s="9">
        <f t="shared" si="0"/>
        <v>1614890</v>
      </c>
      <c r="L7" s="50"/>
    </row>
    <row r="8" spans="1:11" ht="17.25" customHeight="1">
      <c r="A8" s="10" t="s">
        <v>97</v>
      </c>
      <c r="B8" s="11">
        <f>B9+B12+B16</f>
        <v>70273</v>
      </c>
      <c r="C8" s="11">
        <f aca="true" t="shared" si="1" ref="C8:J8">C9+C12+C16</f>
        <v>103497</v>
      </c>
      <c r="D8" s="11">
        <f t="shared" si="1"/>
        <v>106073</v>
      </c>
      <c r="E8" s="11">
        <f t="shared" si="1"/>
        <v>62847</v>
      </c>
      <c r="F8" s="11">
        <f t="shared" si="1"/>
        <v>97254</v>
      </c>
      <c r="G8" s="11">
        <f t="shared" si="1"/>
        <v>175496</v>
      </c>
      <c r="H8" s="11">
        <f t="shared" si="1"/>
        <v>74067</v>
      </c>
      <c r="I8" s="11">
        <f t="shared" si="1"/>
        <v>10351</v>
      </c>
      <c r="J8" s="11">
        <f t="shared" si="1"/>
        <v>46673</v>
      </c>
      <c r="K8" s="11">
        <f>SUM(B8:J8)</f>
        <v>746531</v>
      </c>
    </row>
    <row r="9" spans="1:11" ht="17.25" customHeight="1">
      <c r="A9" s="15" t="s">
        <v>16</v>
      </c>
      <c r="B9" s="13">
        <f>+B10+B11</f>
        <v>13099</v>
      </c>
      <c r="C9" s="13">
        <f aca="true" t="shared" si="2" ref="C9:J9">+C10+C11</f>
        <v>20975</v>
      </c>
      <c r="D9" s="13">
        <f t="shared" si="2"/>
        <v>21134</v>
      </c>
      <c r="E9" s="13">
        <f t="shared" si="2"/>
        <v>12132</v>
      </c>
      <c r="F9" s="13">
        <f t="shared" si="2"/>
        <v>14879</v>
      </c>
      <c r="G9" s="13">
        <f t="shared" si="2"/>
        <v>22905</v>
      </c>
      <c r="H9" s="13">
        <f t="shared" si="2"/>
        <v>15831</v>
      </c>
      <c r="I9" s="13">
        <f t="shared" si="2"/>
        <v>2288</v>
      </c>
      <c r="J9" s="13">
        <f t="shared" si="2"/>
        <v>8776</v>
      </c>
      <c r="K9" s="11">
        <f>SUM(B9:J9)</f>
        <v>132019</v>
      </c>
    </row>
    <row r="10" spans="1:11" ht="17.25" customHeight="1">
      <c r="A10" s="29" t="s">
        <v>17</v>
      </c>
      <c r="B10" s="13">
        <v>13099</v>
      </c>
      <c r="C10" s="13">
        <v>20975</v>
      </c>
      <c r="D10" s="13">
        <v>21134</v>
      </c>
      <c r="E10" s="13">
        <v>12132</v>
      </c>
      <c r="F10" s="13">
        <v>14879</v>
      </c>
      <c r="G10" s="13">
        <v>22905</v>
      </c>
      <c r="H10" s="13">
        <v>15831</v>
      </c>
      <c r="I10" s="13">
        <v>2288</v>
      </c>
      <c r="J10" s="13">
        <v>8776</v>
      </c>
      <c r="K10" s="11">
        <f>SUM(B10:J10)</f>
        <v>132019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52809</v>
      </c>
      <c r="C12" s="17">
        <f t="shared" si="3"/>
        <v>76263</v>
      </c>
      <c r="D12" s="17">
        <f t="shared" si="3"/>
        <v>78682</v>
      </c>
      <c r="E12" s="17">
        <f t="shared" si="3"/>
        <v>47040</v>
      </c>
      <c r="F12" s="17">
        <f t="shared" si="3"/>
        <v>75408</v>
      </c>
      <c r="G12" s="17">
        <f t="shared" si="3"/>
        <v>140658</v>
      </c>
      <c r="H12" s="17">
        <f t="shared" si="3"/>
        <v>54522</v>
      </c>
      <c r="I12" s="17">
        <f t="shared" si="3"/>
        <v>7349</v>
      </c>
      <c r="J12" s="17">
        <f t="shared" si="3"/>
        <v>35136</v>
      </c>
      <c r="K12" s="11">
        <f aca="true" t="shared" si="4" ref="K12:K27">SUM(B12:J12)</f>
        <v>567867</v>
      </c>
    </row>
    <row r="13" spans="1:13" ht="17.25" customHeight="1">
      <c r="A13" s="14" t="s">
        <v>19</v>
      </c>
      <c r="B13" s="13">
        <v>24146</v>
      </c>
      <c r="C13" s="13">
        <v>37769</v>
      </c>
      <c r="D13" s="13">
        <v>39331</v>
      </c>
      <c r="E13" s="13">
        <v>23354</v>
      </c>
      <c r="F13" s="13">
        <v>34459</v>
      </c>
      <c r="G13" s="13">
        <v>59094</v>
      </c>
      <c r="H13" s="13">
        <v>22642</v>
      </c>
      <c r="I13" s="13">
        <v>3958</v>
      </c>
      <c r="J13" s="13">
        <v>18050</v>
      </c>
      <c r="K13" s="11">
        <f t="shared" si="4"/>
        <v>262803</v>
      </c>
      <c r="L13" s="50"/>
      <c r="M13" s="51"/>
    </row>
    <row r="14" spans="1:12" ht="17.25" customHeight="1">
      <c r="A14" s="14" t="s">
        <v>20</v>
      </c>
      <c r="B14" s="13">
        <v>27315</v>
      </c>
      <c r="C14" s="13">
        <v>36237</v>
      </c>
      <c r="D14" s="13">
        <v>37786</v>
      </c>
      <c r="E14" s="13">
        <v>22350</v>
      </c>
      <c r="F14" s="13">
        <v>39241</v>
      </c>
      <c r="G14" s="13">
        <v>78789</v>
      </c>
      <c r="H14" s="13">
        <v>29404</v>
      </c>
      <c r="I14" s="13">
        <v>3170</v>
      </c>
      <c r="J14" s="13">
        <v>16483</v>
      </c>
      <c r="K14" s="11">
        <f t="shared" si="4"/>
        <v>290775</v>
      </c>
      <c r="L14" s="50"/>
    </row>
    <row r="15" spans="1:11" ht="17.25" customHeight="1">
      <c r="A15" s="14" t="s">
        <v>21</v>
      </c>
      <c r="B15" s="13">
        <v>1348</v>
      </c>
      <c r="C15" s="13">
        <v>2257</v>
      </c>
      <c r="D15" s="13">
        <v>1565</v>
      </c>
      <c r="E15" s="13">
        <v>1336</v>
      </c>
      <c r="F15" s="13">
        <v>1708</v>
      </c>
      <c r="G15" s="13">
        <v>2775</v>
      </c>
      <c r="H15" s="13">
        <v>2476</v>
      </c>
      <c r="I15" s="13">
        <v>221</v>
      </c>
      <c r="J15" s="13">
        <v>603</v>
      </c>
      <c r="K15" s="11">
        <f t="shared" si="4"/>
        <v>14289</v>
      </c>
    </row>
    <row r="16" spans="1:11" ht="17.25" customHeight="1">
      <c r="A16" s="15" t="s">
        <v>93</v>
      </c>
      <c r="B16" s="13">
        <f>B17+B18+B19</f>
        <v>4365</v>
      </c>
      <c r="C16" s="13">
        <f aca="true" t="shared" si="5" ref="C16:J16">C17+C18+C19</f>
        <v>6259</v>
      </c>
      <c r="D16" s="13">
        <f t="shared" si="5"/>
        <v>6257</v>
      </c>
      <c r="E16" s="13">
        <f t="shared" si="5"/>
        <v>3675</v>
      </c>
      <c r="F16" s="13">
        <f t="shared" si="5"/>
        <v>6967</v>
      </c>
      <c r="G16" s="13">
        <f t="shared" si="5"/>
        <v>11933</v>
      </c>
      <c r="H16" s="13">
        <f t="shared" si="5"/>
        <v>3714</v>
      </c>
      <c r="I16" s="13">
        <f t="shared" si="5"/>
        <v>714</v>
      </c>
      <c r="J16" s="13">
        <f t="shared" si="5"/>
        <v>2761</v>
      </c>
      <c r="K16" s="11">
        <f t="shared" si="4"/>
        <v>46645</v>
      </c>
    </row>
    <row r="17" spans="1:11" ht="17.25" customHeight="1">
      <c r="A17" s="14" t="s">
        <v>94</v>
      </c>
      <c r="B17" s="13">
        <v>4334</v>
      </c>
      <c r="C17" s="13">
        <v>6226</v>
      </c>
      <c r="D17" s="13">
        <v>6220</v>
      </c>
      <c r="E17" s="13">
        <v>3649</v>
      </c>
      <c r="F17" s="13">
        <v>6941</v>
      </c>
      <c r="G17" s="13">
        <v>11858</v>
      </c>
      <c r="H17" s="13">
        <v>3690</v>
      </c>
      <c r="I17" s="13">
        <v>713</v>
      </c>
      <c r="J17" s="13">
        <v>2746</v>
      </c>
      <c r="K17" s="11">
        <f t="shared" si="4"/>
        <v>46377</v>
      </c>
    </row>
    <row r="18" spans="1:11" ht="17.25" customHeight="1">
      <c r="A18" s="14" t="s">
        <v>95</v>
      </c>
      <c r="B18" s="13">
        <v>31</v>
      </c>
      <c r="C18" s="13">
        <v>29</v>
      </c>
      <c r="D18" s="13">
        <v>25</v>
      </c>
      <c r="E18" s="13">
        <v>25</v>
      </c>
      <c r="F18" s="13">
        <v>23</v>
      </c>
      <c r="G18" s="13">
        <v>69</v>
      </c>
      <c r="H18" s="13">
        <v>22</v>
      </c>
      <c r="I18" s="13">
        <v>1</v>
      </c>
      <c r="J18" s="13">
        <v>9</v>
      </c>
      <c r="K18" s="11">
        <f t="shared" si="4"/>
        <v>234</v>
      </c>
    </row>
    <row r="19" spans="1:11" ht="17.25" customHeight="1">
      <c r="A19" s="14" t="s">
        <v>96</v>
      </c>
      <c r="B19" s="13">
        <v>0</v>
      </c>
      <c r="C19" s="13">
        <v>4</v>
      </c>
      <c r="D19" s="13">
        <v>12</v>
      </c>
      <c r="E19" s="13">
        <v>1</v>
      </c>
      <c r="F19" s="13">
        <v>3</v>
      </c>
      <c r="G19" s="13">
        <v>6</v>
      </c>
      <c r="H19" s="13">
        <v>2</v>
      </c>
      <c r="I19" s="13">
        <v>0</v>
      </c>
      <c r="J19" s="13">
        <v>6</v>
      </c>
      <c r="K19" s="11">
        <f t="shared" si="4"/>
        <v>34</v>
      </c>
    </row>
    <row r="20" spans="1:11" ht="17.25" customHeight="1">
      <c r="A20" s="16" t="s">
        <v>22</v>
      </c>
      <c r="B20" s="11">
        <f>+B21+B22+B23</f>
        <v>42834</v>
      </c>
      <c r="C20" s="11">
        <f aca="true" t="shared" si="6" ref="C20:J20">+C21+C22+C23</f>
        <v>51616</v>
      </c>
      <c r="D20" s="11">
        <f t="shared" si="6"/>
        <v>63442</v>
      </c>
      <c r="E20" s="11">
        <f t="shared" si="6"/>
        <v>31466</v>
      </c>
      <c r="F20" s="11">
        <f t="shared" si="6"/>
        <v>69608</v>
      </c>
      <c r="G20" s="11">
        <f t="shared" si="6"/>
        <v>134290</v>
      </c>
      <c r="H20" s="11">
        <f t="shared" si="6"/>
        <v>35497</v>
      </c>
      <c r="I20" s="11">
        <f t="shared" si="6"/>
        <v>6626</v>
      </c>
      <c r="J20" s="11">
        <f t="shared" si="6"/>
        <v>25458</v>
      </c>
      <c r="K20" s="11">
        <f t="shared" si="4"/>
        <v>460837</v>
      </c>
    </row>
    <row r="21" spans="1:12" ht="17.25" customHeight="1">
      <c r="A21" s="12" t="s">
        <v>23</v>
      </c>
      <c r="B21" s="13">
        <v>22743</v>
      </c>
      <c r="C21" s="13">
        <v>30143</v>
      </c>
      <c r="D21" s="13">
        <v>37634</v>
      </c>
      <c r="E21" s="13">
        <v>18291</v>
      </c>
      <c r="F21" s="13">
        <v>37183</v>
      </c>
      <c r="G21" s="13">
        <v>63801</v>
      </c>
      <c r="H21" s="13">
        <v>18482</v>
      </c>
      <c r="I21" s="13">
        <v>4191</v>
      </c>
      <c r="J21" s="13">
        <v>14771</v>
      </c>
      <c r="K21" s="11">
        <f t="shared" si="4"/>
        <v>247239</v>
      </c>
      <c r="L21" s="50"/>
    </row>
    <row r="22" spans="1:12" ht="17.25" customHeight="1">
      <c r="A22" s="12" t="s">
        <v>24</v>
      </c>
      <c r="B22" s="13">
        <v>19418</v>
      </c>
      <c r="C22" s="13">
        <v>20609</v>
      </c>
      <c r="D22" s="13">
        <v>25074</v>
      </c>
      <c r="E22" s="13">
        <v>12748</v>
      </c>
      <c r="F22" s="13">
        <v>31602</v>
      </c>
      <c r="G22" s="13">
        <v>69016</v>
      </c>
      <c r="H22" s="13">
        <v>16274</v>
      </c>
      <c r="I22" s="13">
        <v>2346</v>
      </c>
      <c r="J22" s="13">
        <v>10421</v>
      </c>
      <c r="K22" s="11">
        <f t="shared" si="4"/>
        <v>207508</v>
      </c>
      <c r="L22" s="50"/>
    </row>
    <row r="23" spans="1:11" ht="17.25" customHeight="1">
      <c r="A23" s="12" t="s">
        <v>25</v>
      </c>
      <c r="B23" s="13">
        <v>673</v>
      </c>
      <c r="C23" s="13">
        <v>864</v>
      </c>
      <c r="D23" s="13">
        <v>734</v>
      </c>
      <c r="E23" s="13">
        <v>427</v>
      </c>
      <c r="F23" s="13">
        <v>823</v>
      </c>
      <c r="G23" s="13">
        <v>1473</v>
      </c>
      <c r="H23" s="13">
        <v>741</v>
      </c>
      <c r="I23" s="13">
        <v>89</v>
      </c>
      <c r="J23" s="13">
        <v>266</v>
      </c>
      <c r="K23" s="11">
        <f t="shared" si="4"/>
        <v>6090</v>
      </c>
    </row>
    <row r="24" spans="1:11" ht="17.25" customHeight="1">
      <c r="A24" s="16" t="s">
        <v>26</v>
      </c>
      <c r="B24" s="13">
        <f>+B25+B26</f>
        <v>41875</v>
      </c>
      <c r="C24" s="13">
        <f aca="true" t="shared" si="7" ref="C24:J24">+C25+C26</f>
        <v>59848</v>
      </c>
      <c r="D24" s="13">
        <f t="shared" si="7"/>
        <v>68003</v>
      </c>
      <c r="E24" s="13">
        <f t="shared" si="7"/>
        <v>36443</v>
      </c>
      <c r="F24" s="13">
        <f t="shared" si="7"/>
        <v>53591</v>
      </c>
      <c r="G24" s="13">
        <f t="shared" si="7"/>
        <v>76608</v>
      </c>
      <c r="H24" s="13">
        <f t="shared" si="7"/>
        <v>30534</v>
      </c>
      <c r="I24" s="13">
        <f t="shared" si="7"/>
        <v>7612</v>
      </c>
      <c r="J24" s="13">
        <f t="shared" si="7"/>
        <v>32140</v>
      </c>
      <c r="K24" s="11">
        <f t="shared" si="4"/>
        <v>406654</v>
      </c>
    </row>
    <row r="25" spans="1:12" ht="17.25" customHeight="1">
      <c r="A25" s="12" t="s">
        <v>115</v>
      </c>
      <c r="B25" s="13">
        <v>21342</v>
      </c>
      <c r="C25" s="13">
        <v>32165</v>
      </c>
      <c r="D25" s="13">
        <v>38712</v>
      </c>
      <c r="E25" s="13">
        <v>21431</v>
      </c>
      <c r="F25" s="13">
        <v>28302</v>
      </c>
      <c r="G25" s="13">
        <v>38019</v>
      </c>
      <c r="H25" s="13">
        <v>15386</v>
      </c>
      <c r="I25" s="13">
        <v>5179</v>
      </c>
      <c r="J25" s="13">
        <v>17351</v>
      </c>
      <c r="K25" s="11">
        <f t="shared" si="4"/>
        <v>217887</v>
      </c>
      <c r="L25" s="50"/>
    </row>
    <row r="26" spans="1:12" ht="17.25" customHeight="1">
      <c r="A26" s="12" t="s">
        <v>116</v>
      </c>
      <c r="B26" s="13">
        <v>20533</v>
      </c>
      <c r="C26" s="13">
        <v>27683</v>
      </c>
      <c r="D26" s="13">
        <v>29291</v>
      </c>
      <c r="E26" s="13">
        <v>15012</v>
      </c>
      <c r="F26" s="13">
        <v>25289</v>
      </c>
      <c r="G26" s="13">
        <v>38589</v>
      </c>
      <c r="H26" s="13">
        <v>15148</v>
      </c>
      <c r="I26" s="13">
        <v>2433</v>
      </c>
      <c r="J26" s="13">
        <v>14789</v>
      </c>
      <c r="K26" s="11">
        <f t="shared" si="4"/>
        <v>188767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868</v>
      </c>
      <c r="I27" s="11">
        <v>0</v>
      </c>
      <c r="J27" s="11">
        <v>0</v>
      </c>
      <c r="K27" s="11">
        <f t="shared" si="4"/>
        <v>868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29748.43</v>
      </c>
      <c r="I35" s="19">
        <v>0</v>
      </c>
      <c r="J35" s="19">
        <v>0</v>
      </c>
      <c r="K35" s="23">
        <f>SUM(B35:J35)</f>
        <v>29748.43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464460.45</v>
      </c>
      <c r="C47" s="22">
        <f aca="true" t="shared" si="12" ref="C47:H47">+C48+C57</f>
        <v>717858.07</v>
      </c>
      <c r="D47" s="22">
        <f t="shared" si="12"/>
        <v>886979.61</v>
      </c>
      <c r="E47" s="22">
        <f t="shared" si="12"/>
        <v>426406.27</v>
      </c>
      <c r="F47" s="22">
        <f t="shared" si="12"/>
        <v>696378.75</v>
      </c>
      <c r="G47" s="22">
        <f t="shared" si="12"/>
        <v>1025052.57</v>
      </c>
      <c r="H47" s="22">
        <f t="shared" si="12"/>
        <v>466944.89</v>
      </c>
      <c r="I47" s="22">
        <f>+I48+I57</f>
        <v>128923.6</v>
      </c>
      <c r="J47" s="22">
        <f>+J48+J57</f>
        <v>338338.62</v>
      </c>
      <c r="K47" s="22">
        <f>SUM(B47:J47)</f>
        <v>5151342.829999999</v>
      </c>
    </row>
    <row r="48" spans="1:11" ht="17.25" customHeight="1">
      <c r="A48" s="16" t="s">
        <v>108</v>
      </c>
      <c r="B48" s="23">
        <f>SUM(B49:B56)</f>
        <v>446611.79000000004</v>
      </c>
      <c r="C48" s="23">
        <f aca="true" t="shared" si="13" ref="C48:J48">SUM(C49:C56)</f>
        <v>692573.44</v>
      </c>
      <c r="D48" s="23">
        <f t="shared" si="13"/>
        <v>860856.77</v>
      </c>
      <c r="E48" s="23">
        <f t="shared" si="13"/>
        <v>403456.71</v>
      </c>
      <c r="F48" s="23">
        <f t="shared" si="13"/>
        <v>672702.98</v>
      </c>
      <c r="G48" s="23">
        <f t="shared" si="13"/>
        <v>994550.83</v>
      </c>
      <c r="H48" s="23">
        <f t="shared" si="13"/>
        <v>446395.18</v>
      </c>
      <c r="I48" s="23">
        <f t="shared" si="13"/>
        <v>128923.6</v>
      </c>
      <c r="J48" s="23">
        <f t="shared" si="13"/>
        <v>323976.49</v>
      </c>
      <c r="K48" s="23">
        <f aca="true" t="shared" si="14" ref="K48:K57">SUM(B48:J48)</f>
        <v>4970047.79</v>
      </c>
    </row>
    <row r="49" spans="1:11" ht="17.25" customHeight="1">
      <c r="A49" s="34" t="s">
        <v>43</v>
      </c>
      <c r="B49" s="23">
        <f aca="true" t="shared" si="15" ref="B49:H49">ROUND(B30*B7,2)</f>
        <v>443264.02</v>
      </c>
      <c r="C49" s="23">
        <f t="shared" si="15"/>
        <v>686327.48</v>
      </c>
      <c r="D49" s="23">
        <f t="shared" si="15"/>
        <v>855658.6</v>
      </c>
      <c r="E49" s="23">
        <f t="shared" si="15"/>
        <v>400610.23</v>
      </c>
      <c r="F49" s="23">
        <f t="shared" si="15"/>
        <v>668457.59</v>
      </c>
      <c r="G49" s="23">
        <f t="shared" si="15"/>
        <v>988627.69</v>
      </c>
      <c r="H49" s="23">
        <f t="shared" si="15"/>
        <v>413580.15</v>
      </c>
      <c r="I49" s="23">
        <f>ROUND(I30*I7,2)</f>
        <v>127857.88</v>
      </c>
      <c r="J49" s="23">
        <f>ROUND(J30*J7,2)</f>
        <v>321759.45</v>
      </c>
      <c r="K49" s="23">
        <f t="shared" si="14"/>
        <v>4906143.09</v>
      </c>
    </row>
    <row r="50" spans="1:11" ht="17.25" customHeight="1">
      <c r="A50" s="34" t="s">
        <v>44</v>
      </c>
      <c r="B50" s="19">
        <v>0</v>
      </c>
      <c r="C50" s="23">
        <f>ROUND(C31*C7,2)</f>
        <v>1525.55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1525.55</v>
      </c>
    </row>
    <row r="51" spans="1:11" ht="17.25" customHeight="1">
      <c r="A51" s="64" t="s">
        <v>104</v>
      </c>
      <c r="B51" s="65">
        <f aca="true" t="shared" si="16" ref="B51:H51">ROUND(B32*B7,2)</f>
        <v>-743.91</v>
      </c>
      <c r="C51" s="65">
        <f t="shared" si="16"/>
        <v>-1053.31</v>
      </c>
      <c r="D51" s="65">
        <f t="shared" si="16"/>
        <v>-1187.59</v>
      </c>
      <c r="E51" s="65">
        <f t="shared" si="16"/>
        <v>-598.92</v>
      </c>
      <c r="F51" s="65">
        <f t="shared" si="16"/>
        <v>-1036.13</v>
      </c>
      <c r="G51" s="65">
        <f t="shared" si="16"/>
        <v>-1506.94</v>
      </c>
      <c r="H51" s="65">
        <f t="shared" si="16"/>
        <v>-648.44</v>
      </c>
      <c r="I51" s="19">
        <v>0</v>
      </c>
      <c r="J51" s="19">
        <v>0</v>
      </c>
      <c r="K51" s="65">
        <f>SUM(B51:J51)</f>
        <v>-6775.24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29748.43</v>
      </c>
      <c r="I53" s="31">
        <f>+I35</f>
        <v>0</v>
      </c>
      <c r="J53" s="31">
        <f>+J35</f>
        <v>0</v>
      </c>
      <c r="K53" s="23">
        <f t="shared" si="14"/>
        <v>29748.43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-50776.2</v>
      </c>
      <c r="C61" s="35">
        <f t="shared" si="17"/>
        <v>-80763.79</v>
      </c>
      <c r="D61" s="35">
        <f t="shared" si="17"/>
        <v>-81383.34999999999</v>
      </c>
      <c r="E61" s="35">
        <f t="shared" si="17"/>
        <v>-47101.6</v>
      </c>
      <c r="F61" s="35">
        <f t="shared" si="17"/>
        <v>-59920.85</v>
      </c>
      <c r="G61" s="35">
        <f t="shared" si="17"/>
        <v>-89045.4</v>
      </c>
      <c r="H61" s="35">
        <f t="shared" si="17"/>
        <v>-61157.8</v>
      </c>
      <c r="I61" s="35">
        <f t="shared" si="17"/>
        <v>-12087.21</v>
      </c>
      <c r="J61" s="35">
        <f t="shared" si="17"/>
        <v>-33348.8</v>
      </c>
      <c r="K61" s="35">
        <f>SUM(B61:J61)</f>
        <v>-515584.99999999994</v>
      </c>
    </row>
    <row r="62" spans="1:11" ht="18.75" customHeight="1">
      <c r="A62" s="16" t="s">
        <v>74</v>
      </c>
      <c r="B62" s="35">
        <f aca="true" t="shared" si="18" ref="B62:J62">B63+B64+B65+B66+B67+B68</f>
        <v>-49776.2</v>
      </c>
      <c r="C62" s="35">
        <f t="shared" si="18"/>
        <v>-79705</v>
      </c>
      <c r="D62" s="35">
        <f t="shared" si="18"/>
        <v>-80309.2</v>
      </c>
      <c r="E62" s="35">
        <f t="shared" si="18"/>
        <v>-46101.6</v>
      </c>
      <c r="F62" s="35">
        <f t="shared" si="18"/>
        <v>-56540.2</v>
      </c>
      <c r="G62" s="35">
        <f t="shared" si="18"/>
        <v>-87039</v>
      </c>
      <c r="H62" s="35">
        <f t="shared" si="18"/>
        <v>-60157.8</v>
      </c>
      <c r="I62" s="35">
        <f t="shared" si="18"/>
        <v>-8694.4</v>
      </c>
      <c r="J62" s="35">
        <f t="shared" si="18"/>
        <v>-33348.8</v>
      </c>
      <c r="K62" s="35">
        <f aca="true" t="shared" si="19" ref="K62:K91">SUM(B62:J62)</f>
        <v>-501672.2</v>
      </c>
    </row>
    <row r="63" spans="1:11" ht="18.75" customHeight="1">
      <c r="A63" s="12" t="s">
        <v>75</v>
      </c>
      <c r="B63" s="35">
        <f>-ROUND(B9*$D$3,2)</f>
        <v>-49776.2</v>
      </c>
      <c r="C63" s="35">
        <f aca="true" t="shared" si="20" ref="C63:J63">-ROUND(C9*$D$3,2)</f>
        <v>-79705</v>
      </c>
      <c r="D63" s="35">
        <f t="shared" si="20"/>
        <v>-80309.2</v>
      </c>
      <c r="E63" s="35">
        <f t="shared" si="20"/>
        <v>-46101.6</v>
      </c>
      <c r="F63" s="35">
        <f t="shared" si="20"/>
        <v>-56540.2</v>
      </c>
      <c r="G63" s="35">
        <f t="shared" si="20"/>
        <v>-87039</v>
      </c>
      <c r="H63" s="35">
        <f t="shared" si="20"/>
        <v>-60157.8</v>
      </c>
      <c r="I63" s="35">
        <f t="shared" si="20"/>
        <v>-8694.4</v>
      </c>
      <c r="J63" s="35">
        <f t="shared" si="20"/>
        <v>-33348.8</v>
      </c>
      <c r="K63" s="35">
        <f t="shared" si="19"/>
        <v>-501672.2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-3380.65</v>
      </c>
      <c r="G69" s="65">
        <f t="shared" si="21"/>
        <v>-2006.4</v>
      </c>
      <c r="H69" s="65">
        <f t="shared" si="21"/>
        <v>-1000</v>
      </c>
      <c r="I69" s="65">
        <f t="shared" si="21"/>
        <v>-3392.81</v>
      </c>
      <c r="J69" s="19">
        <v>0</v>
      </c>
      <c r="K69" s="65">
        <f t="shared" si="19"/>
        <v>-13912.8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-3000</v>
      </c>
      <c r="G84" s="65">
        <v>-2000</v>
      </c>
      <c r="H84" s="65">
        <v>-1000</v>
      </c>
      <c r="I84" s="65">
        <v>-1000</v>
      </c>
      <c r="J84" s="19">
        <v>0</v>
      </c>
      <c r="K84" s="65">
        <f t="shared" si="19"/>
        <v>-10000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3"/>
    </row>
    <row r="100" spans="1:12" ht="18.75" customHeight="1">
      <c r="A100" s="75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5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134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413684.25</v>
      </c>
      <c r="C106" s="24">
        <f t="shared" si="22"/>
        <v>637094.2799999999</v>
      </c>
      <c r="D106" s="24">
        <f t="shared" si="22"/>
        <v>805596.26</v>
      </c>
      <c r="E106" s="24">
        <f t="shared" si="22"/>
        <v>379304.67000000004</v>
      </c>
      <c r="F106" s="24">
        <f t="shared" si="22"/>
        <v>636457.9</v>
      </c>
      <c r="G106" s="24">
        <f t="shared" si="22"/>
        <v>936007.1699999999</v>
      </c>
      <c r="H106" s="24">
        <f t="shared" si="22"/>
        <v>405787.09</v>
      </c>
      <c r="I106" s="24">
        <f>+I107+I108</f>
        <v>116836.39000000001</v>
      </c>
      <c r="J106" s="24">
        <f>+J107+J108</f>
        <v>304989.82</v>
      </c>
      <c r="K106" s="46">
        <f>SUM(B106:J106)</f>
        <v>4635757.83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395835.59</v>
      </c>
      <c r="C107" s="24">
        <f t="shared" si="23"/>
        <v>611809.6499999999</v>
      </c>
      <c r="D107" s="24">
        <f t="shared" si="23"/>
        <v>779473.42</v>
      </c>
      <c r="E107" s="24">
        <f t="shared" si="23"/>
        <v>356355.11000000004</v>
      </c>
      <c r="F107" s="24">
        <f t="shared" si="23"/>
        <v>612782.13</v>
      </c>
      <c r="G107" s="24">
        <f t="shared" si="23"/>
        <v>905505.4299999999</v>
      </c>
      <c r="H107" s="24">
        <f t="shared" si="23"/>
        <v>385237.38</v>
      </c>
      <c r="I107" s="24">
        <f t="shared" si="23"/>
        <v>116836.39000000001</v>
      </c>
      <c r="J107" s="24">
        <f t="shared" si="23"/>
        <v>290627.69</v>
      </c>
      <c r="K107" s="46">
        <f>SUM(B107:J107)</f>
        <v>4454462.79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4635757.829999999</v>
      </c>
      <c r="L114" s="52"/>
    </row>
    <row r="115" spans="1:11" ht="18.75" customHeight="1">
      <c r="A115" s="26" t="s">
        <v>70</v>
      </c>
      <c r="B115" s="27">
        <v>51402.87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51402.87</v>
      </c>
    </row>
    <row r="116" spans="1:11" ht="18.75" customHeight="1">
      <c r="A116" s="26" t="s">
        <v>71</v>
      </c>
      <c r="B116" s="27">
        <v>362281.38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362281.38</v>
      </c>
    </row>
    <row r="117" spans="1:11" ht="18.75" customHeight="1">
      <c r="A117" s="26" t="s">
        <v>72</v>
      </c>
      <c r="B117" s="38">
        <v>0</v>
      </c>
      <c r="C117" s="27">
        <f>+C106</f>
        <v>637094.2799999999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637094.2799999999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805596.26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805596.26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341374.2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341374.2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37930.47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37930.47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120053.08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120053.08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224730.65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224730.65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38901.54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38901.54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252772.63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252772.63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272595.48</v>
      </c>
      <c r="H125" s="38">
        <v>0</v>
      </c>
      <c r="I125" s="38">
        <v>0</v>
      </c>
      <c r="J125" s="38">
        <v>0</v>
      </c>
      <c r="K125" s="39">
        <f t="shared" si="25"/>
        <v>272595.48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27884</v>
      </c>
      <c r="H126" s="38">
        <v>0</v>
      </c>
      <c r="I126" s="38">
        <v>0</v>
      </c>
      <c r="J126" s="38">
        <v>0</v>
      </c>
      <c r="K126" s="39">
        <f t="shared" si="25"/>
        <v>27884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134306.13</v>
      </c>
      <c r="H127" s="38">
        <v>0</v>
      </c>
      <c r="I127" s="38">
        <v>0</v>
      </c>
      <c r="J127" s="38">
        <v>0</v>
      </c>
      <c r="K127" s="39">
        <f t="shared" si="25"/>
        <v>134306.13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127245.17</v>
      </c>
      <c r="H128" s="38">
        <v>0</v>
      </c>
      <c r="I128" s="38">
        <v>0</v>
      </c>
      <c r="J128" s="38">
        <v>0</v>
      </c>
      <c r="K128" s="39">
        <f t="shared" si="25"/>
        <v>127245.17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373976.39</v>
      </c>
      <c r="H129" s="38">
        <v>0</v>
      </c>
      <c r="I129" s="38">
        <v>0</v>
      </c>
      <c r="J129" s="38">
        <v>0</v>
      </c>
      <c r="K129" s="39">
        <f t="shared" si="25"/>
        <v>373976.39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139812.78</v>
      </c>
      <c r="I130" s="38">
        <v>0</v>
      </c>
      <c r="J130" s="38">
        <v>0</v>
      </c>
      <c r="K130" s="39">
        <f t="shared" si="25"/>
        <v>139812.78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265974.31</v>
      </c>
      <c r="I131" s="38">
        <v>0</v>
      </c>
      <c r="J131" s="38">
        <v>0</v>
      </c>
      <c r="K131" s="39">
        <f t="shared" si="25"/>
        <v>265974.31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116836.39</v>
      </c>
      <c r="J132" s="38"/>
      <c r="K132" s="39">
        <f t="shared" si="25"/>
        <v>116836.39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304989.82</v>
      </c>
      <c r="K133" s="42">
        <f t="shared" si="25"/>
        <v>304989.82</v>
      </c>
    </row>
    <row r="134" spans="1:11" ht="18.75" customHeight="1">
      <c r="A134" s="74"/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</v>
      </c>
      <c r="K134" s="49"/>
    </row>
    <row r="135" ht="18" customHeight="1">
      <c r="A135" s="74"/>
    </row>
    <row r="136" ht="18" customHeight="1">
      <c r="A136" s="74"/>
    </row>
    <row r="137" ht="18" customHeight="1">
      <c r="A137" s="74"/>
    </row>
    <row r="138" ht="18" customHeight="1"/>
    <row r="139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2017-10-27T18:03:40Z</dcterms:modified>
  <cp:category/>
  <cp:version/>
  <cp:contentType/>
  <cp:contentStatus/>
</cp:coreProperties>
</file>