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<sst xmlns="http://schemas.openxmlformats.org/spreadsheetml/2006/main" count="137" uniqueCount="137">
  <si>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</si>
  <si>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</si>
  <si>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</si>
  <si>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</si>
  <si>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</si>
  <si>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</si>
  <si>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</si>
  <si>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</si>
  <si>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</si>
  <si>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</si>
  <si>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</si>
  <si>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</si>
  <si>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</si>
  <si>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</si>
  <si>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</si>
  <si>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</si>
  <si>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</si>
  <si>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</si>
  <si>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</si>
  <si>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</si>
  <si>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</si>
  <si>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</si>
  <si>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</si>
  <si>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</si>
  <si>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</si>
  <si>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</si>
  <si>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</si>
  <si>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</si>
  <si>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</si>
  <si>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</si>
  <si>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</si>
  <si>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</si>
  <si>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</si>
  <si>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</si>
  <si>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</si>
  <si>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</si>
  <si>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</si>
  <si>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</si>
  <si>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</si>
  <si>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</si>
  <si>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</si>
  <si>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</si>
  <si>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</si>
  <si>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</si>
  <si>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</si>
  <si>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</si>
  <si>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</si>
  <si>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</si>
  <si>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</si>
  <si>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</si>
  <si>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</si>
  <si>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</si>
  <si>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</si>
  <si>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</si>
  <si>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</si>
  <si>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</si>
  <si>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</si>
  <si>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</si>
  <si>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</si>
  <si>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</si>
  <si>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</si>
  <si>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</si>
  <si>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</si>
  <si>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</si>
  <si>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</si>
  <si>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</si>
  <si>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</si>
  <si>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</si>
  <si>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</si>
  <si>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</si>
  <si>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</si>
  <si>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</si>
  <si>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</si>
  <si>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</si>
  <si>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</si>
  <si>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</si>
  <si>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</si>
  <si>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</si>
  <si>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</si>
  <si>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</si>
  <si>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</si>
  <si>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</si>
  <si>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</si>
  <si>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</si>
  <si>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</si>
  <si>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</si>
  <si>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</si>
  <si>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</si>
  <si>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</si>
  <si>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</si>
  <si>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</si>
  <si>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</si>
  <si>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</si>
  <si>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</si>
  <si>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</si>
  <si>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</si>
  <si>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</si>
  <si>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</si>
  <si>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</si>
  <si>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</si>
  <si>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</si>
  <si>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</si>
  <si>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</si>
  <si>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</si>
  <si>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</si>
  <si>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</si>
  <si>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</si>
  <si>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</si>
  <si>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</si>
  <si>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</si>
  <si>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</si>
  <si>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</si>
  <si>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</si>
  <si>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</si>
  <si>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</si>
  <si>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</si>
  <si>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</si>
  <si>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</si>
  <si>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</si>
  <si>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</si>
  <si>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</si>
  <si>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</si>
  <si>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</si>
  <si>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</si>
  <si>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</si>
  <si>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</si>
  <si>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</si>
  <si>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</si>
  <si>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</si>
  <si>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</si>
  <si>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</si>
  <si>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</si>
  <si>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</si>
  <si>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</si>
  <si>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</si>
  <si>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</si>
  <si>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21/10/17 - VENCIMENTO 27/10/17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</si>
</sst>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336401</v>
      </c>
      <c r="C7" s="9">
        <f t="shared" si="0"/>
        <v>440280</v>
      </c>
      <c r="D7" s="9">
        <f t="shared" si="0"/>
        <v>497396</v>
      </c>
      <c r="E7" s="9">
        <f t="shared" si="0"/>
        <v>280622</v>
      </c>
      <c r="F7" s="9">
        <f t="shared" si="0"/>
        <v>416059</v>
      </c>
      <c r="G7" s="9">
        <f t="shared" si="0"/>
        <v>687565</v>
      </c>
      <c r="H7" s="9">
        <f t="shared" si="0"/>
        <v>274792</v>
      </c>
      <c r="I7" s="9">
        <f t="shared" si="0"/>
        <v>61555</v>
      </c>
      <c r="J7" s="9">
        <f t="shared" si="0"/>
        <v>202846</v>
      </c>
      <c r="K7" s="9">
        <f t="shared" si="0"/>
        <v>3197516</v>
      </c>
      <c r="L7" s="50"/>
    </row>
    <row r="8" spans="1:11" ht="17.25" customHeight="1">
      <c r="A8" s="10" t="s">
        <v>97</v>
      </c>
      <c r="B8" s="11">
        <f>B9+B12+B16</f>
        <v>157908</v>
      </c>
      <c r="C8" s="11">
        <f aca="true" t="shared" si="1" ref="C8:J8">C9+C12+C16</f>
        <v>216696</v>
      </c>
      <c r="D8" s="11">
        <f t="shared" si="1"/>
        <v>231282</v>
      </c>
      <c r="E8" s="11">
        <f t="shared" si="1"/>
        <v>137561</v>
      </c>
      <c r="F8" s="11">
        <f t="shared" si="1"/>
        <v>191494</v>
      </c>
      <c r="G8" s="11">
        <f t="shared" si="1"/>
        <v>319477</v>
      </c>
      <c r="H8" s="11">
        <f t="shared" si="1"/>
        <v>144911</v>
      </c>
      <c r="I8" s="11">
        <f t="shared" si="1"/>
        <v>27361</v>
      </c>
      <c r="J8" s="11">
        <f t="shared" si="1"/>
        <v>92299</v>
      </c>
      <c r="K8" s="11">
        <f>SUM(B8:J8)</f>
        <v>1518989</v>
      </c>
    </row>
    <row r="9" spans="1:11" ht="17.25" customHeight="1">
      <c r="A9" s="15" t="s">
        <v>16</v>
      </c>
      <c r="B9" s="13">
        <f>+B10+B11</f>
        <v>25774</v>
      </c>
      <c r="C9" s="13">
        <f aca="true" t="shared" si="2" ref="C9:J9">+C10+C11</f>
        <v>39475</v>
      </c>
      <c r="D9" s="13">
        <f t="shared" si="2"/>
        <v>37744</v>
      </c>
      <c r="E9" s="13">
        <f t="shared" si="2"/>
        <v>24032</v>
      </c>
      <c r="F9" s="13">
        <f t="shared" si="2"/>
        <v>25706</v>
      </c>
      <c r="G9" s="13">
        <f t="shared" si="2"/>
        <v>34088</v>
      </c>
      <c r="H9" s="13">
        <f t="shared" si="2"/>
        <v>27329</v>
      </c>
      <c r="I9" s="13">
        <f t="shared" si="2"/>
        <v>5530</v>
      </c>
      <c r="J9" s="13">
        <f t="shared" si="2"/>
        <v>13604</v>
      </c>
      <c r="K9" s="11">
        <f>SUM(B9:J9)</f>
        <v>233282</v>
      </c>
    </row>
    <row r="10" spans="1:11" ht="17.25" customHeight="1">
      <c r="A10" s="29" t="s">
        <v>17</v>
      </c>
      <c r="B10" s="13">
        <v>25774</v>
      </c>
      <c r="C10" s="13">
        <v>39475</v>
      </c>
      <c r="D10" s="13">
        <v>37744</v>
      </c>
      <c r="E10" s="13">
        <v>24032</v>
      </c>
      <c r="F10" s="13">
        <v>25706</v>
      </c>
      <c r="G10" s="13">
        <v>34088</v>
      </c>
      <c r="H10" s="13">
        <v>27329</v>
      </c>
      <c r="I10" s="13">
        <v>5530</v>
      </c>
      <c r="J10" s="13">
        <v>13604</v>
      </c>
      <c r="K10" s="11">
        <f>SUM(B10:J10)</f>
        <v>233282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122881</v>
      </c>
      <c r="C12" s="17">
        <f t="shared" si="3"/>
        <v>164308</v>
      </c>
      <c r="D12" s="17">
        <f t="shared" si="3"/>
        <v>180621</v>
      </c>
      <c r="E12" s="17">
        <f t="shared" si="3"/>
        <v>106021</v>
      </c>
      <c r="F12" s="17">
        <f t="shared" si="3"/>
        <v>152531</v>
      </c>
      <c r="G12" s="17">
        <f t="shared" si="3"/>
        <v>263263</v>
      </c>
      <c r="H12" s="17">
        <f t="shared" si="3"/>
        <v>110025</v>
      </c>
      <c r="I12" s="17">
        <f t="shared" si="3"/>
        <v>20102</v>
      </c>
      <c r="J12" s="17">
        <f t="shared" si="3"/>
        <v>73441</v>
      </c>
      <c r="K12" s="11">
        <f aca="true" t="shared" si="4" ref="K12:K27">SUM(B12:J12)</f>
        <v>1193193</v>
      </c>
    </row>
    <row r="13" spans="1:13" ht="17.25" customHeight="1">
      <c r="A13" s="14" t="s">
        <v>19</v>
      </c>
      <c r="B13" s="13">
        <v>59689</v>
      </c>
      <c r="C13" s="13">
        <v>85881</v>
      </c>
      <c r="D13" s="13">
        <v>95822</v>
      </c>
      <c r="E13" s="13">
        <v>54806</v>
      </c>
      <c r="F13" s="13">
        <v>74989</v>
      </c>
      <c r="G13" s="13">
        <v>118852</v>
      </c>
      <c r="H13" s="13">
        <v>49569</v>
      </c>
      <c r="I13" s="13">
        <v>11432</v>
      </c>
      <c r="J13" s="13">
        <v>38619</v>
      </c>
      <c r="K13" s="11">
        <f t="shared" si="4"/>
        <v>589659</v>
      </c>
      <c r="L13" s="50"/>
      <c r="M13" s="51"/>
    </row>
    <row r="14" spans="1:12" ht="17.25" customHeight="1">
      <c r="A14" s="14" t="s">
        <v>20</v>
      </c>
      <c r="B14" s="13">
        <v>59369</v>
      </c>
      <c r="C14" s="13">
        <v>72522</v>
      </c>
      <c r="D14" s="13">
        <v>80451</v>
      </c>
      <c r="E14" s="13">
        <v>47404</v>
      </c>
      <c r="F14" s="13">
        <v>73422</v>
      </c>
      <c r="G14" s="13">
        <v>138266</v>
      </c>
      <c r="H14" s="13">
        <v>54873</v>
      </c>
      <c r="I14" s="13">
        <v>7850</v>
      </c>
      <c r="J14" s="13">
        <v>33267</v>
      </c>
      <c r="K14" s="11">
        <f t="shared" si="4"/>
        <v>567424</v>
      </c>
      <c r="L14" s="50"/>
    </row>
    <row r="15" spans="1:11" ht="17.25" customHeight="1">
      <c r="A15" s="14" t="s">
        <v>21</v>
      </c>
      <c r="B15" s="13">
        <v>3823</v>
      </c>
      <c r="C15" s="13">
        <v>5905</v>
      </c>
      <c r="D15" s="13">
        <v>4348</v>
      </c>
      <c r="E15" s="13">
        <v>3811</v>
      </c>
      <c r="F15" s="13">
        <v>4120</v>
      </c>
      <c r="G15" s="13">
        <v>6145</v>
      </c>
      <c r="H15" s="13">
        <v>5583</v>
      </c>
      <c r="I15" s="13">
        <v>820</v>
      </c>
      <c r="J15" s="13">
        <v>1555</v>
      </c>
      <c r="K15" s="11">
        <f t="shared" si="4"/>
        <v>36110</v>
      </c>
    </row>
    <row r="16" spans="1:11" ht="17.25" customHeight="1">
      <c r="A16" s="15" t="s">
        <v>93</v>
      </c>
      <c r="B16" s="13">
        <f>B17+B18+B19</f>
        <v>9253</v>
      </c>
      <c r="C16" s="13">
        <f aca="true" t="shared" si="5" ref="C16:J16">C17+C18+C19</f>
        <v>12913</v>
      </c>
      <c r="D16" s="13">
        <f t="shared" si="5"/>
        <v>12917</v>
      </c>
      <c r="E16" s="13">
        <f t="shared" si="5"/>
        <v>7508</v>
      </c>
      <c r="F16" s="13">
        <f t="shared" si="5"/>
        <v>13257</v>
      </c>
      <c r="G16" s="13">
        <f t="shared" si="5"/>
        <v>22126</v>
      </c>
      <c r="H16" s="13">
        <f t="shared" si="5"/>
        <v>7557</v>
      </c>
      <c r="I16" s="13">
        <f t="shared" si="5"/>
        <v>1729</v>
      </c>
      <c r="J16" s="13">
        <f t="shared" si="5"/>
        <v>5254</v>
      </c>
      <c r="K16" s="11">
        <f t="shared" si="4"/>
        <v>92514</v>
      </c>
    </row>
    <row r="17" spans="1:11" ht="17.25" customHeight="1">
      <c r="A17" s="14" t="s">
        <v>94</v>
      </c>
      <c r="B17" s="13">
        <v>9204</v>
      </c>
      <c r="C17" s="13">
        <v>12852</v>
      </c>
      <c r="D17" s="13">
        <v>12861</v>
      </c>
      <c r="E17" s="13">
        <v>7478</v>
      </c>
      <c r="F17" s="13">
        <v>13189</v>
      </c>
      <c r="G17" s="13">
        <v>21987</v>
      </c>
      <c r="H17" s="13">
        <v>7511</v>
      </c>
      <c r="I17" s="13">
        <v>1718</v>
      </c>
      <c r="J17" s="13">
        <v>5234</v>
      </c>
      <c r="K17" s="11">
        <f t="shared" si="4"/>
        <v>92034</v>
      </c>
    </row>
    <row r="18" spans="1:11" ht="17.25" customHeight="1">
      <c r="A18" s="14" t="s">
        <v>95</v>
      </c>
      <c r="B18" s="13">
        <v>38</v>
      </c>
      <c r="C18" s="13">
        <v>53</v>
      </c>
      <c r="D18" s="13">
        <v>43</v>
      </c>
      <c r="E18" s="13">
        <v>29</v>
      </c>
      <c r="F18" s="13">
        <v>58</v>
      </c>
      <c r="G18" s="13">
        <v>124</v>
      </c>
      <c r="H18" s="13">
        <v>41</v>
      </c>
      <c r="I18" s="13">
        <v>11</v>
      </c>
      <c r="J18" s="13">
        <v>15</v>
      </c>
      <c r="K18" s="11">
        <f t="shared" si="4"/>
        <v>412</v>
      </c>
    </row>
    <row r="19" spans="1:11" ht="17.25" customHeight="1">
      <c r="A19" s="14" t="s">
        <v>96</v>
      </c>
      <c r="B19" s="13">
        <v>11</v>
      </c>
      <c r="C19" s="13">
        <v>8</v>
      </c>
      <c r="D19" s="13">
        <v>13</v>
      </c>
      <c r="E19" s="13">
        <v>1</v>
      </c>
      <c r="F19" s="13">
        <v>10</v>
      </c>
      <c r="G19" s="13">
        <v>15</v>
      </c>
      <c r="H19" s="13">
        <v>5</v>
      </c>
      <c r="I19" s="13">
        <v>0</v>
      </c>
      <c r="J19" s="13">
        <v>5</v>
      </c>
      <c r="K19" s="11">
        <f t="shared" si="4"/>
        <v>68</v>
      </c>
    </row>
    <row r="20" spans="1:11" ht="17.25" customHeight="1">
      <c r="A20" s="16" t="s">
        <v>22</v>
      </c>
      <c r="B20" s="11">
        <f>+B21+B22+B23</f>
        <v>90911</v>
      </c>
      <c r="C20" s="11">
        <f aca="true" t="shared" si="6" ref="C20:J20">+C21+C22+C23</f>
        <v>103387</v>
      </c>
      <c r="D20" s="11">
        <f t="shared" si="6"/>
        <v>132904</v>
      </c>
      <c r="E20" s="11">
        <f t="shared" si="6"/>
        <v>68271</v>
      </c>
      <c r="F20" s="11">
        <f t="shared" si="6"/>
        <v>125653</v>
      </c>
      <c r="G20" s="11">
        <f t="shared" si="6"/>
        <v>231152</v>
      </c>
      <c r="H20" s="11">
        <f t="shared" si="6"/>
        <v>67369</v>
      </c>
      <c r="I20" s="11">
        <f t="shared" si="6"/>
        <v>16095</v>
      </c>
      <c r="J20" s="11">
        <f t="shared" si="6"/>
        <v>50589</v>
      </c>
      <c r="K20" s="11">
        <f t="shared" si="4"/>
        <v>886331</v>
      </c>
    </row>
    <row r="21" spans="1:12" ht="17.25" customHeight="1">
      <c r="A21" s="12" t="s">
        <v>23</v>
      </c>
      <c r="B21" s="13">
        <v>47777</v>
      </c>
      <c r="C21" s="13">
        <v>59523</v>
      </c>
      <c r="D21" s="13">
        <v>76833</v>
      </c>
      <c r="E21" s="13">
        <v>38911</v>
      </c>
      <c r="F21" s="13">
        <v>67182</v>
      </c>
      <c r="G21" s="13">
        <v>110208</v>
      </c>
      <c r="H21" s="13">
        <v>34575</v>
      </c>
      <c r="I21" s="13">
        <v>9936</v>
      </c>
      <c r="J21" s="13">
        <v>28278</v>
      </c>
      <c r="K21" s="11">
        <f t="shared" si="4"/>
        <v>473223</v>
      </c>
      <c r="L21" s="50"/>
    </row>
    <row r="22" spans="1:12" ht="17.25" customHeight="1">
      <c r="A22" s="12" t="s">
        <v>24</v>
      </c>
      <c r="B22" s="13">
        <v>41353</v>
      </c>
      <c r="C22" s="13">
        <v>41692</v>
      </c>
      <c r="D22" s="13">
        <v>54119</v>
      </c>
      <c r="E22" s="13">
        <v>28118</v>
      </c>
      <c r="F22" s="13">
        <v>56554</v>
      </c>
      <c r="G22" s="13">
        <v>117567</v>
      </c>
      <c r="H22" s="13">
        <v>30992</v>
      </c>
      <c r="I22" s="13">
        <v>5842</v>
      </c>
      <c r="J22" s="13">
        <v>21573</v>
      </c>
      <c r="K22" s="11">
        <f t="shared" si="4"/>
        <v>397810</v>
      </c>
      <c r="L22" s="50"/>
    </row>
    <row r="23" spans="1:11" ht="17.25" customHeight="1">
      <c r="A23" s="12" t="s">
        <v>25</v>
      </c>
      <c r="B23" s="13">
        <v>1781</v>
      </c>
      <c r="C23" s="13">
        <v>2172</v>
      </c>
      <c r="D23" s="13">
        <v>1952</v>
      </c>
      <c r="E23" s="13">
        <v>1242</v>
      </c>
      <c r="F23" s="13">
        <v>1917</v>
      </c>
      <c r="G23" s="13">
        <v>3377</v>
      </c>
      <c r="H23" s="13">
        <v>1802</v>
      </c>
      <c r="I23" s="13">
        <v>317</v>
      </c>
      <c r="J23" s="13">
        <v>738</v>
      </c>
      <c r="K23" s="11">
        <f t="shared" si="4"/>
        <v>15298</v>
      </c>
    </row>
    <row r="24" spans="1:11" ht="17.25" customHeight="1">
      <c r="A24" s="16" t="s">
        <v>26</v>
      </c>
      <c r="B24" s="13">
        <f>+B25+B26</f>
        <v>87582</v>
      </c>
      <c r="C24" s="13">
        <f aca="true" t="shared" si="7" ref="C24:J24">+C25+C26</f>
        <v>120197</v>
      </c>
      <c r="D24" s="13">
        <f t="shared" si="7"/>
        <v>133210</v>
      </c>
      <c r="E24" s="13">
        <f t="shared" si="7"/>
        <v>74790</v>
      </c>
      <c r="F24" s="13">
        <f t="shared" si="7"/>
        <v>98912</v>
      </c>
      <c r="G24" s="13">
        <f t="shared" si="7"/>
        <v>136936</v>
      </c>
      <c r="H24" s="13">
        <f t="shared" si="7"/>
        <v>59821</v>
      </c>
      <c r="I24" s="13">
        <f t="shared" si="7"/>
        <v>18099</v>
      </c>
      <c r="J24" s="13">
        <f t="shared" si="7"/>
        <v>59958</v>
      </c>
      <c r="K24" s="11">
        <f t="shared" si="4"/>
        <v>789505</v>
      </c>
    </row>
    <row r="25" spans="1:12" ht="17.25" customHeight="1">
      <c r="A25" s="12" t="s">
        <v>115</v>
      </c>
      <c r="B25" s="13">
        <v>40467</v>
      </c>
      <c r="C25" s="13">
        <v>58937</v>
      </c>
      <c r="D25" s="13">
        <v>69655</v>
      </c>
      <c r="E25" s="13">
        <v>39866</v>
      </c>
      <c r="F25" s="13">
        <v>47656</v>
      </c>
      <c r="G25" s="13">
        <v>61681</v>
      </c>
      <c r="H25" s="13">
        <v>28810</v>
      </c>
      <c r="I25" s="13">
        <v>10788</v>
      </c>
      <c r="J25" s="13">
        <v>29735</v>
      </c>
      <c r="K25" s="11">
        <f t="shared" si="4"/>
        <v>387595</v>
      </c>
      <c r="L25" s="50"/>
    </row>
    <row r="26" spans="1:12" ht="17.25" customHeight="1">
      <c r="A26" s="12" t="s">
        <v>116</v>
      </c>
      <c r="B26" s="13">
        <v>47115</v>
      </c>
      <c r="C26" s="13">
        <v>61260</v>
      </c>
      <c r="D26" s="13">
        <v>63555</v>
      </c>
      <c r="E26" s="13">
        <v>34924</v>
      </c>
      <c r="F26" s="13">
        <v>51256</v>
      </c>
      <c r="G26" s="13">
        <v>75255</v>
      </c>
      <c r="H26" s="13">
        <v>31011</v>
      </c>
      <c r="I26" s="13">
        <v>7311</v>
      </c>
      <c r="J26" s="13">
        <v>30223</v>
      </c>
      <c r="K26" s="11">
        <f t="shared" si="4"/>
        <v>401910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2691</v>
      </c>
      <c r="I27" s="11">
        <v>0</v>
      </c>
      <c r="J27" s="11">
        <v>0</v>
      </c>
      <c r="K27" s="11">
        <f t="shared" si="4"/>
        <v>2691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24399.94</v>
      </c>
      <c r="I35" s="19">
        <v>0</v>
      </c>
      <c r="J35" s="19">
        <v>0</v>
      </c>
      <c r="K35" s="23">
        <f>SUM(B35:J35)</f>
        <v>24399.94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982466.1200000001</v>
      </c>
      <c r="C47" s="22">
        <f aca="true" t="shared" si="12" ref="C47:H47">+C48+C57</f>
        <v>1437751.5699999998</v>
      </c>
      <c r="D47" s="22">
        <f t="shared" si="12"/>
        <v>1821890.7100000002</v>
      </c>
      <c r="E47" s="22">
        <f t="shared" si="12"/>
        <v>884879.2600000001</v>
      </c>
      <c r="F47" s="22">
        <f t="shared" si="12"/>
        <v>1288575.9100000001</v>
      </c>
      <c r="G47" s="22">
        <f t="shared" si="12"/>
        <v>1794454.1300000001</v>
      </c>
      <c r="H47" s="22">
        <f t="shared" si="12"/>
        <v>853612.8999999999</v>
      </c>
      <c r="I47" s="22">
        <f>+I48+I57</f>
        <v>321139.41</v>
      </c>
      <c r="J47" s="22">
        <f>+J48+J57</f>
        <v>642521.36</v>
      </c>
      <c r="K47" s="22">
        <f>SUM(B47:J47)</f>
        <v>10027291.37</v>
      </c>
    </row>
    <row r="48" spans="1:11" ht="17.25" customHeight="1">
      <c r="A48" s="16" t="s">
        <v>108</v>
      </c>
      <c r="B48" s="23">
        <f>SUM(B49:B56)</f>
        <v>964617.4600000001</v>
      </c>
      <c r="C48" s="23">
        <f aca="true" t="shared" si="13" ref="C48:J48">SUM(C49:C56)</f>
        <v>1412466.94</v>
      </c>
      <c r="D48" s="23">
        <f t="shared" si="13"/>
        <v>1795767.87</v>
      </c>
      <c r="E48" s="23">
        <f t="shared" si="13"/>
        <v>861929.7000000001</v>
      </c>
      <c r="F48" s="23">
        <f t="shared" si="13"/>
        <v>1264900.1400000001</v>
      </c>
      <c r="G48" s="23">
        <f t="shared" si="13"/>
        <v>1763952.3900000001</v>
      </c>
      <c r="H48" s="23">
        <f t="shared" si="13"/>
        <v>833063.19</v>
      </c>
      <c r="I48" s="23">
        <f t="shared" si="13"/>
        <v>321139.41</v>
      </c>
      <c r="J48" s="23">
        <f t="shared" si="13"/>
        <v>628159.23</v>
      </c>
      <c r="K48" s="23">
        <f aca="true" t="shared" si="14" ref="K48:K57">SUM(B48:J48)</f>
        <v>9845996.33</v>
      </c>
    </row>
    <row r="49" spans="1:11" ht="17.25" customHeight="1">
      <c r="A49" s="34" t="s">
        <v>43</v>
      </c>
      <c r="B49" s="23">
        <f aca="true" t="shared" si="15" ref="B49:H49">ROUND(B30*B7,2)</f>
        <v>962140.5</v>
      </c>
      <c r="C49" s="23">
        <f t="shared" si="15"/>
        <v>1405725.98</v>
      </c>
      <c r="D49" s="23">
        <f t="shared" si="15"/>
        <v>1791869.09</v>
      </c>
      <c r="E49" s="23">
        <f t="shared" si="15"/>
        <v>859769.68</v>
      </c>
      <c r="F49" s="23">
        <f t="shared" si="15"/>
        <v>1261574.1</v>
      </c>
      <c r="G49" s="23">
        <f t="shared" si="15"/>
        <v>1759203.81</v>
      </c>
      <c r="H49" s="23">
        <f t="shared" si="15"/>
        <v>806212.25</v>
      </c>
      <c r="I49" s="23">
        <f>ROUND(I30*I7,2)</f>
        <v>320073.69</v>
      </c>
      <c r="J49" s="23">
        <f>ROUND(J30*J7,2)</f>
        <v>625942.19</v>
      </c>
      <c r="K49" s="23">
        <f t="shared" si="14"/>
        <v>9792511.29</v>
      </c>
    </row>
    <row r="50" spans="1:11" ht="17.25" customHeight="1">
      <c r="A50" s="34" t="s">
        <v>44</v>
      </c>
      <c r="B50" s="19">
        <v>0</v>
      </c>
      <c r="C50" s="23">
        <f>ROUND(C31*C7,2)</f>
        <v>3124.61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3124.61</v>
      </c>
    </row>
    <row r="51" spans="1:11" ht="17.25" customHeight="1">
      <c r="A51" s="64" t="s">
        <v>104</v>
      </c>
      <c r="B51" s="65">
        <f aca="true" t="shared" si="16" ref="B51:H51">ROUND(B32*B7,2)</f>
        <v>-1614.72</v>
      </c>
      <c r="C51" s="65">
        <f t="shared" si="16"/>
        <v>-2157.37</v>
      </c>
      <c r="D51" s="65">
        <f t="shared" si="16"/>
        <v>-2486.98</v>
      </c>
      <c r="E51" s="65">
        <f t="shared" si="16"/>
        <v>-1285.38</v>
      </c>
      <c r="F51" s="65">
        <f t="shared" si="16"/>
        <v>-1955.48</v>
      </c>
      <c r="G51" s="65">
        <f t="shared" si="16"/>
        <v>-2681.5</v>
      </c>
      <c r="H51" s="65">
        <f t="shared" si="16"/>
        <v>-1264.04</v>
      </c>
      <c r="I51" s="19">
        <v>0</v>
      </c>
      <c r="J51" s="19">
        <v>0</v>
      </c>
      <c r="K51" s="65">
        <f>SUM(B51:J51)</f>
        <v>-13445.470000000001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24399.94</v>
      </c>
      <c r="I53" s="31">
        <f>+I35</f>
        <v>0</v>
      </c>
      <c r="J53" s="31">
        <f>+J35</f>
        <v>0</v>
      </c>
      <c r="K53" s="23">
        <f t="shared" si="14"/>
        <v>24399.94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-98941.2</v>
      </c>
      <c r="C61" s="35">
        <f t="shared" si="17"/>
        <v>-151063.79</v>
      </c>
      <c r="D61" s="35">
        <f t="shared" si="17"/>
        <v>-144501.35</v>
      </c>
      <c r="E61" s="35">
        <f t="shared" si="17"/>
        <v>-92321.6</v>
      </c>
      <c r="F61" s="35">
        <f t="shared" si="17"/>
        <v>-101063.45</v>
      </c>
      <c r="G61" s="35">
        <f t="shared" si="17"/>
        <v>-131540.8</v>
      </c>
      <c r="H61" s="35">
        <f t="shared" si="17"/>
        <v>-104850.2</v>
      </c>
      <c r="I61" s="35">
        <f t="shared" si="17"/>
        <v>-24406.81</v>
      </c>
      <c r="J61" s="35">
        <f t="shared" si="17"/>
        <v>-51695.2</v>
      </c>
      <c r="K61" s="35">
        <f>SUM(B61:J61)</f>
        <v>-900384.3999999999</v>
      </c>
    </row>
    <row r="62" spans="1:11" ht="18.75" customHeight="1">
      <c r="A62" s="16" t="s">
        <v>74</v>
      </c>
      <c r="B62" s="35">
        <f aca="true" t="shared" si="18" ref="B62:J62">B63+B64+B65+B66+B67+B68</f>
        <v>-97941.2</v>
      </c>
      <c r="C62" s="35">
        <f t="shared" si="18"/>
        <v>-150005</v>
      </c>
      <c r="D62" s="35">
        <f t="shared" si="18"/>
        <v>-143427.2</v>
      </c>
      <c r="E62" s="35">
        <f t="shared" si="18"/>
        <v>-91321.6</v>
      </c>
      <c r="F62" s="35">
        <f t="shared" si="18"/>
        <v>-97682.8</v>
      </c>
      <c r="G62" s="35">
        <f t="shared" si="18"/>
        <v>-129534.4</v>
      </c>
      <c r="H62" s="35">
        <f t="shared" si="18"/>
        <v>-103850.2</v>
      </c>
      <c r="I62" s="35">
        <f t="shared" si="18"/>
        <v>-21014</v>
      </c>
      <c r="J62" s="35">
        <f t="shared" si="18"/>
        <v>-51695.2</v>
      </c>
      <c r="K62" s="35">
        <f aca="true" t="shared" si="19" ref="K62:K91">SUM(B62:J62)</f>
        <v>-886471.6</v>
      </c>
    </row>
    <row r="63" spans="1:11" ht="18.75" customHeight="1">
      <c r="A63" s="12" t="s">
        <v>75</v>
      </c>
      <c r="B63" s="35">
        <f>-ROUND(B9*$D$3,2)</f>
        <v>-97941.2</v>
      </c>
      <c r="C63" s="35">
        <f aca="true" t="shared" si="20" ref="C63:J63">-ROUND(C9*$D$3,2)</f>
        <v>-150005</v>
      </c>
      <c r="D63" s="35">
        <f t="shared" si="20"/>
        <v>-143427.2</v>
      </c>
      <c r="E63" s="35">
        <f t="shared" si="20"/>
        <v>-91321.6</v>
      </c>
      <c r="F63" s="35">
        <f t="shared" si="20"/>
        <v>-97682.8</v>
      </c>
      <c r="G63" s="35">
        <f t="shared" si="20"/>
        <v>-129534.4</v>
      </c>
      <c r="H63" s="35">
        <f t="shared" si="20"/>
        <v>-103850.2</v>
      </c>
      <c r="I63" s="35">
        <f t="shared" si="20"/>
        <v>-21014</v>
      </c>
      <c r="J63" s="35">
        <f t="shared" si="20"/>
        <v>-51695.2</v>
      </c>
      <c r="K63" s="35">
        <f t="shared" si="19"/>
        <v>-886471.6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-3380.65</v>
      </c>
      <c r="G69" s="65">
        <f t="shared" si="21"/>
        <v>-2006.4</v>
      </c>
      <c r="H69" s="65">
        <f t="shared" si="21"/>
        <v>-1000</v>
      </c>
      <c r="I69" s="65">
        <f t="shared" si="21"/>
        <v>-3392.81</v>
      </c>
      <c r="J69" s="19">
        <v>0</v>
      </c>
      <c r="K69" s="65">
        <f t="shared" si="19"/>
        <v>-13912.8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-1000</v>
      </c>
      <c r="I84" s="65">
        <v>-1000</v>
      </c>
      <c r="J84" s="19">
        <v>0</v>
      </c>
      <c r="K84" s="65">
        <f t="shared" si="19"/>
        <v>-10000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5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883524.9200000002</v>
      </c>
      <c r="C106" s="24">
        <f t="shared" si="22"/>
        <v>1286687.7799999998</v>
      </c>
      <c r="D106" s="24">
        <f t="shared" si="22"/>
        <v>1677389.3600000003</v>
      </c>
      <c r="E106" s="24">
        <f t="shared" si="22"/>
        <v>792557.6600000001</v>
      </c>
      <c r="F106" s="24">
        <f t="shared" si="22"/>
        <v>1187512.4600000002</v>
      </c>
      <c r="G106" s="24">
        <f t="shared" si="22"/>
        <v>1662913.3300000003</v>
      </c>
      <c r="H106" s="24">
        <f t="shared" si="22"/>
        <v>748762.7</v>
      </c>
      <c r="I106" s="24">
        <f>+I107+I108</f>
        <v>296732.6</v>
      </c>
      <c r="J106" s="24">
        <f>+J107+J108</f>
        <v>590826.16</v>
      </c>
      <c r="K106" s="46">
        <f>SUM(B106:J106)</f>
        <v>9126906.97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865676.2600000001</v>
      </c>
      <c r="C107" s="24">
        <f t="shared" si="23"/>
        <v>1261403.15</v>
      </c>
      <c r="D107" s="24">
        <f t="shared" si="23"/>
        <v>1651266.5200000003</v>
      </c>
      <c r="E107" s="24">
        <f t="shared" si="23"/>
        <v>769608.1000000001</v>
      </c>
      <c r="F107" s="24">
        <f t="shared" si="23"/>
        <v>1163836.6900000002</v>
      </c>
      <c r="G107" s="24">
        <f t="shared" si="23"/>
        <v>1632411.5900000003</v>
      </c>
      <c r="H107" s="24">
        <f t="shared" si="23"/>
        <v>728212.99</v>
      </c>
      <c r="I107" s="24">
        <f t="shared" si="23"/>
        <v>296732.6</v>
      </c>
      <c r="J107" s="24">
        <f t="shared" si="23"/>
        <v>576464.03</v>
      </c>
      <c r="K107" s="46">
        <f>SUM(B107:J107)</f>
        <v>8945611.930000002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9126906.98</v>
      </c>
      <c r="L114" s="52"/>
    </row>
    <row r="115" spans="1:11" ht="18.75" customHeight="1">
      <c r="A115" s="26" t="s">
        <v>70</v>
      </c>
      <c r="B115" s="27">
        <v>116511.94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116511.94</v>
      </c>
    </row>
    <row r="116" spans="1:11" ht="18.75" customHeight="1">
      <c r="A116" s="26" t="s">
        <v>71</v>
      </c>
      <c r="B116" s="27">
        <v>767012.98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767012.98</v>
      </c>
    </row>
    <row r="117" spans="1:11" ht="18.75" customHeight="1">
      <c r="A117" s="26" t="s">
        <v>72</v>
      </c>
      <c r="B117" s="38">
        <v>0</v>
      </c>
      <c r="C117" s="27">
        <f>+C106</f>
        <v>1286687.7799999998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1286687.7799999998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1677389.3600000003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1677389.3600000003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713301.9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713301.9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79255.77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79255.77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224808.55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224808.55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418426.33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418426.33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64194.95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64194.95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480082.63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480082.63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512916.8</v>
      </c>
      <c r="H125" s="38">
        <v>0</v>
      </c>
      <c r="I125" s="38">
        <v>0</v>
      </c>
      <c r="J125" s="38">
        <v>0</v>
      </c>
      <c r="K125" s="39">
        <f t="shared" si="25"/>
        <v>512916.8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42419.07</v>
      </c>
      <c r="H126" s="38">
        <v>0</v>
      </c>
      <c r="I126" s="38">
        <v>0</v>
      </c>
      <c r="J126" s="38">
        <v>0</v>
      </c>
      <c r="K126" s="39">
        <f t="shared" si="25"/>
        <v>42419.07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245190.99</v>
      </c>
      <c r="H127" s="38">
        <v>0</v>
      </c>
      <c r="I127" s="38">
        <v>0</v>
      </c>
      <c r="J127" s="38">
        <v>0</v>
      </c>
      <c r="K127" s="39">
        <f t="shared" si="25"/>
        <v>245190.99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206480.92</v>
      </c>
      <c r="H128" s="38">
        <v>0</v>
      </c>
      <c r="I128" s="38">
        <v>0</v>
      </c>
      <c r="J128" s="38">
        <v>0</v>
      </c>
      <c r="K128" s="39">
        <f t="shared" si="25"/>
        <v>206480.92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655905.55</v>
      </c>
      <c r="H129" s="38">
        <v>0</v>
      </c>
      <c r="I129" s="38">
        <v>0</v>
      </c>
      <c r="J129" s="38">
        <v>0</v>
      </c>
      <c r="K129" s="39">
        <f t="shared" si="25"/>
        <v>655905.55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257384.82</v>
      </c>
      <c r="I130" s="38">
        <v>0</v>
      </c>
      <c r="J130" s="38">
        <v>0</v>
      </c>
      <c r="K130" s="39">
        <f t="shared" si="25"/>
        <v>257384.82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491377.88</v>
      </c>
      <c r="I131" s="38">
        <v>0</v>
      </c>
      <c r="J131" s="38">
        <v>0</v>
      </c>
      <c r="K131" s="39">
        <f t="shared" si="25"/>
        <v>491377.88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296732.6</v>
      </c>
      <c r="J132" s="38"/>
      <c r="K132" s="39">
        <f t="shared" si="25"/>
        <v>296732.6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590826.16</v>
      </c>
      <c r="K133" s="42">
        <f t="shared" si="25"/>
        <v>590826.16</v>
      </c>
    </row>
    <row r="134" spans="1:11" ht="18.75" customHeight="1">
      <c r="A134" s="74"/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/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2017-10-27T18:02:10Z</dcterms:modified>
  <cp:category/>
  <cp:version/>
  <cp:contentType/>
  <cp:contentStatus/>
</cp:coreProperties>
</file>