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<sst xmlns="http://schemas.openxmlformats.org/spreadsheetml/2006/main" count="140" uniqueCount="140">
  <si>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</si>
  <si>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</si>
  <si>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</si>
  <si>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</si>
  <si>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</si>
  <si>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</si>
  <si>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</si>
  <si>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</si>
  <si>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</si>
  <si>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</si>
  <si>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</si>
  <si>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</si>
  <si>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</si>
  <si>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</si>
  <si>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</si>
  <si>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</si>
  <si>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</si>
  <si>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</si>
  <si>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</si>
  <si>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</si>
  <si>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</si>
  <si>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</si>
  <si>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</si>
  <si>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</si>
  <si>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</si>
  <si>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</si>
  <si>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</si>
  <si>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</si>
  <si>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</si>
  <si>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</si>
  <si>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</si>
  <si>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</si>
  <si>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</si>
  <si>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</si>
  <si>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</si>
  <si>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</si>
  <si>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</si>
  <si>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</si>
  <si>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</si>
  <si>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</si>
  <si>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</si>
  <si>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</si>
  <si>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</si>
  <si>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</si>
  <si>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</si>
  <si>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</si>
  <si>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</si>
  <si>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</si>
  <si>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</si>
  <si>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</si>
  <si>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</si>
  <si>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</si>
  <si>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</si>
  <si>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</si>
  <si>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</si>
  <si>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</si>
  <si>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</si>
  <si>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</si>
  <si>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</si>
  <si>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</si>
  <si>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</si>
  <si>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</si>
  <si>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</si>
  <si>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</si>
  <si>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</si>
  <si>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</si>
  <si>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</si>
  <si>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</si>
  <si>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</si>
  <si>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</si>
  <si>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</si>
  <si>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</si>
  <si>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</si>
  <si>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</si>
  <si>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</si>
  <si>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</si>
  <si>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</si>
  <si>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</si>
  <si>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</si>
  <si>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</si>
  <si>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</si>
  <si>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</si>
  <si>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</si>
  <si>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</si>
  <si>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</si>
  <si>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</si>
  <si>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</si>
  <si>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</si>
  <si>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</si>
  <si>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</si>
  <si>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</si>
  <si>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</si>
  <si>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</si>
  <si>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</si>
  <si>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</si>
  <si>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</si>
  <si>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</si>
  <si>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</si>
  <si>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</si>
  <si>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</si>
  <si>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</si>
  <si>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</si>
  <si>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</si>
  <si>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</si>
  <si>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</si>
  <si>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</si>
  <si>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</si>
  <si>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</si>
  <si>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</si>
  <si>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</si>
  <si>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</si>
  <si>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</si>
  <si>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</si>
  <si>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</si>
  <si>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</si>
  <si>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</si>
  <si>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</si>
  <si>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</si>
  <si>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</si>
  <si>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</si>
  <si>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</si>
  <si>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</si>
  <si>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</si>
  <si>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</si>
  <si>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</si>
  <si>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</si>
  <si>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</si>
  <si>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</si>
  <si>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</si>
  <si>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</si>
  <si>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</si>
  <si>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</si>
  <si>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</si>
  <si>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>6.2.31. Ajuste de Remuneração Previsto Contratualmente ¹</t>
  </si>
  <si>
    <t>Notas:</t>
  </si>
  <si>
    <t xml:space="preserve">6.2.32. Revisão do ajuste de Remuneração Previsto Contratualmente </t>
  </si>
  <si>
    <t>OPERAÇÃO 20/10/17 - VENCIMENTO 27/10/17</t>
  </si>
  <si>
    <t>6.3. Revisão de Remuneração pelo Transporte Coletivo ²</t>
  </si>
  <si>
    <t>(1) Ajuste de remuneração previsto contratualmente, período de 25/08 a 24/09/17, parcela 18/20.</t>
  </si>
  <si>
    <t>(2) Pagamento de combustível não fóssil de fev/17.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</si>
</sst>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1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78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136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14</v>
      </c>
      <c r="B4" s="80" t="s">
        <v>91</v>
      </c>
      <c r="C4" s="81"/>
      <c r="D4" s="81"/>
      <c r="E4" s="81"/>
      <c r="F4" s="81"/>
      <c r="G4" s="81"/>
      <c r="H4" s="81"/>
      <c r="I4" s="81"/>
      <c r="J4" s="82"/>
      <c r="K4" s="79" t="s">
        <v>15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3" t="s">
        <v>90</v>
      </c>
      <c r="J5" s="83" t="s">
        <v>89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27</v>
      </c>
      <c r="B7" s="9">
        <f aca="true" t="shared" si="0" ref="B7:K7">+B8+B20+B24+B27</f>
        <v>590579</v>
      </c>
      <c r="C7" s="9">
        <f t="shared" si="0"/>
        <v>779805</v>
      </c>
      <c r="D7" s="9">
        <f t="shared" si="0"/>
        <v>800180</v>
      </c>
      <c r="E7" s="9">
        <f t="shared" si="0"/>
        <v>499645</v>
      </c>
      <c r="F7" s="9">
        <f t="shared" si="0"/>
        <v>730075</v>
      </c>
      <c r="G7" s="9">
        <f t="shared" si="0"/>
        <v>1231191</v>
      </c>
      <c r="H7" s="9">
        <f t="shared" si="0"/>
        <v>563610</v>
      </c>
      <c r="I7" s="9">
        <f t="shared" si="0"/>
        <v>114048</v>
      </c>
      <c r="J7" s="9">
        <f t="shared" si="0"/>
        <v>326923</v>
      </c>
      <c r="K7" s="9">
        <f t="shared" si="0"/>
        <v>5636056</v>
      </c>
      <c r="L7" s="50"/>
    </row>
    <row r="8" spans="1:11" ht="17.25" customHeight="1">
      <c r="A8" s="10" t="s">
        <v>97</v>
      </c>
      <c r="B8" s="11">
        <f>B9+B12+B16</f>
        <v>273173</v>
      </c>
      <c r="C8" s="11">
        <f aca="true" t="shared" si="1" ref="C8:J8">C9+C12+C16</f>
        <v>371091</v>
      </c>
      <c r="D8" s="11">
        <f t="shared" si="1"/>
        <v>356860</v>
      </c>
      <c r="E8" s="11">
        <f t="shared" si="1"/>
        <v>239531</v>
      </c>
      <c r="F8" s="11">
        <f t="shared" si="1"/>
        <v>335307</v>
      </c>
      <c r="G8" s="11">
        <f t="shared" si="1"/>
        <v>572222</v>
      </c>
      <c r="H8" s="11">
        <f t="shared" si="1"/>
        <v>288493</v>
      </c>
      <c r="I8" s="11">
        <f t="shared" si="1"/>
        <v>49056</v>
      </c>
      <c r="J8" s="11">
        <f t="shared" si="1"/>
        <v>143727</v>
      </c>
      <c r="K8" s="11">
        <f>SUM(B8:J8)</f>
        <v>2629460</v>
      </c>
    </row>
    <row r="9" spans="1:11" ht="17.25" customHeight="1">
      <c r="A9" s="15" t="s">
        <v>16</v>
      </c>
      <c r="B9" s="13">
        <f>+B10+B11</f>
        <v>34096</v>
      </c>
      <c r="C9" s="13">
        <f aca="true" t="shared" si="2" ref="C9:J9">+C10+C11</f>
        <v>49080</v>
      </c>
      <c r="D9" s="13">
        <f t="shared" si="2"/>
        <v>42716</v>
      </c>
      <c r="E9" s="13">
        <f t="shared" si="2"/>
        <v>29990</v>
      </c>
      <c r="F9" s="13">
        <f t="shared" si="2"/>
        <v>36131</v>
      </c>
      <c r="G9" s="13">
        <f t="shared" si="2"/>
        <v>49458</v>
      </c>
      <c r="H9" s="13">
        <f t="shared" si="2"/>
        <v>44855</v>
      </c>
      <c r="I9" s="13">
        <f t="shared" si="2"/>
        <v>7168</v>
      </c>
      <c r="J9" s="13">
        <f t="shared" si="2"/>
        <v>15963</v>
      </c>
      <c r="K9" s="11">
        <f>SUM(B9:J9)</f>
        <v>309457</v>
      </c>
    </row>
    <row r="10" spans="1:11" ht="17.25" customHeight="1">
      <c r="A10" s="29" t="s">
        <v>17</v>
      </c>
      <c r="B10" s="13">
        <v>34096</v>
      </c>
      <c r="C10" s="13">
        <v>49080</v>
      </c>
      <c r="D10" s="13">
        <v>42716</v>
      </c>
      <c r="E10" s="13">
        <v>29990</v>
      </c>
      <c r="F10" s="13">
        <v>36131</v>
      </c>
      <c r="G10" s="13">
        <v>49458</v>
      </c>
      <c r="H10" s="13">
        <v>44855</v>
      </c>
      <c r="I10" s="13">
        <v>7168</v>
      </c>
      <c r="J10" s="13">
        <v>15963</v>
      </c>
      <c r="K10" s="11">
        <f>SUM(B10:J10)</f>
        <v>309457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224682</v>
      </c>
      <c r="C12" s="17">
        <f t="shared" si="3"/>
        <v>301852</v>
      </c>
      <c r="D12" s="17">
        <f t="shared" si="3"/>
        <v>295528</v>
      </c>
      <c r="E12" s="17">
        <f t="shared" si="3"/>
        <v>197146</v>
      </c>
      <c r="F12" s="17">
        <f t="shared" si="3"/>
        <v>278634</v>
      </c>
      <c r="G12" s="17">
        <f t="shared" si="3"/>
        <v>487094</v>
      </c>
      <c r="H12" s="17">
        <f t="shared" si="3"/>
        <v>229497</v>
      </c>
      <c r="I12" s="17">
        <f t="shared" si="3"/>
        <v>38963</v>
      </c>
      <c r="J12" s="17">
        <f t="shared" si="3"/>
        <v>119916</v>
      </c>
      <c r="K12" s="11">
        <f aca="true" t="shared" si="4" ref="K12:K27">SUM(B12:J12)</f>
        <v>2173312</v>
      </c>
    </row>
    <row r="13" spans="1:13" ht="17.25" customHeight="1">
      <c r="A13" s="14" t="s">
        <v>19</v>
      </c>
      <c r="B13" s="13">
        <v>105036</v>
      </c>
      <c r="C13" s="13">
        <v>151328</v>
      </c>
      <c r="D13" s="13">
        <v>152978</v>
      </c>
      <c r="E13" s="13">
        <v>98102</v>
      </c>
      <c r="F13" s="13">
        <v>138030</v>
      </c>
      <c r="G13" s="13">
        <v>225689</v>
      </c>
      <c r="H13" s="13">
        <v>101979</v>
      </c>
      <c r="I13" s="13">
        <v>21244</v>
      </c>
      <c r="J13" s="13">
        <v>61623</v>
      </c>
      <c r="K13" s="11">
        <f t="shared" si="4"/>
        <v>1056009</v>
      </c>
      <c r="L13" s="50"/>
      <c r="M13" s="51"/>
    </row>
    <row r="14" spans="1:12" ht="17.25" customHeight="1">
      <c r="A14" s="14" t="s">
        <v>20</v>
      </c>
      <c r="B14" s="13">
        <v>109710</v>
      </c>
      <c r="C14" s="13">
        <v>134744</v>
      </c>
      <c r="D14" s="13">
        <v>132008</v>
      </c>
      <c r="E14" s="13">
        <v>89680</v>
      </c>
      <c r="F14" s="13">
        <v>130375</v>
      </c>
      <c r="G14" s="13">
        <v>244949</v>
      </c>
      <c r="H14" s="13">
        <v>109396</v>
      </c>
      <c r="I14" s="13">
        <v>15309</v>
      </c>
      <c r="J14" s="13">
        <v>54849</v>
      </c>
      <c r="K14" s="11">
        <f t="shared" si="4"/>
        <v>1021020</v>
      </c>
      <c r="L14" s="50"/>
    </row>
    <row r="15" spans="1:11" ht="17.25" customHeight="1">
      <c r="A15" s="14" t="s">
        <v>21</v>
      </c>
      <c r="B15" s="13">
        <v>9936</v>
      </c>
      <c r="C15" s="13">
        <v>15780</v>
      </c>
      <c r="D15" s="13">
        <v>10542</v>
      </c>
      <c r="E15" s="13">
        <v>9364</v>
      </c>
      <c r="F15" s="13">
        <v>10229</v>
      </c>
      <c r="G15" s="13">
        <v>16456</v>
      </c>
      <c r="H15" s="13">
        <v>18122</v>
      </c>
      <c r="I15" s="13">
        <v>2410</v>
      </c>
      <c r="J15" s="13">
        <v>3444</v>
      </c>
      <c r="K15" s="11">
        <f t="shared" si="4"/>
        <v>96283</v>
      </c>
    </row>
    <row r="16" spans="1:11" ht="17.25" customHeight="1">
      <c r="A16" s="15" t="s">
        <v>93</v>
      </c>
      <c r="B16" s="13">
        <f>B17+B18+B19</f>
        <v>14395</v>
      </c>
      <c r="C16" s="13">
        <f aca="true" t="shared" si="5" ref="C16:J16">C17+C18+C19</f>
        <v>20159</v>
      </c>
      <c r="D16" s="13">
        <f t="shared" si="5"/>
        <v>18616</v>
      </c>
      <c r="E16" s="13">
        <f t="shared" si="5"/>
        <v>12395</v>
      </c>
      <c r="F16" s="13">
        <f t="shared" si="5"/>
        <v>20542</v>
      </c>
      <c r="G16" s="13">
        <f t="shared" si="5"/>
        <v>35670</v>
      </c>
      <c r="H16" s="13">
        <f t="shared" si="5"/>
        <v>14141</v>
      </c>
      <c r="I16" s="13">
        <f t="shared" si="5"/>
        <v>2925</v>
      </c>
      <c r="J16" s="13">
        <f t="shared" si="5"/>
        <v>7848</v>
      </c>
      <c r="K16" s="11">
        <f t="shared" si="4"/>
        <v>146691</v>
      </c>
    </row>
    <row r="17" spans="1:11" ht="17.25" customHeight="1">
      <c r="A17" s="14" t="s">
        <v>94</v>
      </c>
      <c r="B17" s="13">
        <v>14282</v>
      </c>
      <c r="C17" s="13">
        <v>20059</v>
      </c>
      <c r="D17" s="13">
        <v>18522</v>
      </c>
      <c r="E17" s="13">
        <v>12322</v>
      </c>
      <c r="F17" s="13">
        <v>20456</v>
      </c>
      <c r="G17" s="13">
        <v>35447</v>
      </c>
      <c r="H17" s="13">
        <v>14019</v>
      </c>
      <c r="I17" s="13">
        <v>2911</v>
      </c>
      <c r="J17" s="13">
        <v>7816</v>
      </c>
      <c r="K17" s="11">
        <f t="shared" si="4"/>
        <v>145834</v>
      </c>
    </row>
    <row r="18" spans="1:11" ht="17.25" customHeight="1">
      <c r="A18" s="14" t="s">
        <v>95</v>
      </c>
      <c r="B18" s="13">
        <v>90</v>
      </c>
      <c r="C18" s="13">
        <v>88</v>
      </c>
      <c r="D18" s="13">
        <v>82</v>
      </c>
      <c r="E18" s="13">
        <v>69</v>
      </c>
      <c r="F18" s="13">
        <v>80</v>
      </c>
      <c r="G18" s="13">
        <v>204</v>
      </c>
      <c r="H18" s="13">
        <v>101</v>
      </c>
      <c r="I18" s="13">
        <v>14</v>
      </c>
      <c r="J18" s="13">
        <v>28</v>
      </c>
      <c r="K18" s="11">
        <f t="shared" si="4"/>
        <v>756</v>
      </c>
    </row>
    <row r="19" spans="1:11" ht="17.25" customHeight="1">
      <c r="A19" s="14" t="s">
        <v>96</v>
      </c>
      <c r="B19" s="13">
        <v>23</v>
      </c>
      <c r="C19" s="13">
        <v>12</v>
      </c>
      <c r="D19" s="13">
        <v>12</v>
      </c>
      <c r="E19" s="13">
        <v>4</v>
      </c>
      <c r="F19" s="13">
        <v>6</v>
      </c>
      <c r="G19" s="13">
        <v>19</v>
      </c>
      <c r="H19" s="13">
        <v>21</v>
      </c>
      <c r="I19" s="13">
        <v>0</v>
      </c>
      <c r="J19" s="13">
        <v>4</v>
      </c>
      <c r="K19" s="11">
        <f t="shared" si="4"/>
        <v>101</v>
      </c>
    </row>
    <row r="20" spans="1:11" ht="17.25" customHeight="1">
      <c r="A20" s="16" t="s">
        <v>22</v>
      </c>
      <c r="B20" s="11">
        <f>+B21+B22+B23</f>
        <v>161647</v>
      </c>
      <c r="C20" s="11">
        <f aca="true" t="shared" si="6" ref="C20:J20">+C21+C22+C23</f>
        <v>188977</v>
      </c>
      <c r="D20" s="11">
        <f t="shared" si="6"/>
        <v>212521</v>
      </c>
      <c r="E20" s="11">
        <f t="shared" si="6"/>
        <v>123262</v>
      </c>
      <c r="F20" s="11">
        <f t="shared" si="6"/>
        <v>213140</v>
      </c>
      <c r="G20" s="11">
        <f t="shared" si="6"/>
        <v>400051</v>
      </c>
      <c r="H20" s="11">
        <f t="shared" si="6"/>
        <v>138151</v>
      </c>
      <c r="I20" s="11">
        <f t="shared" si="6"/>
        <v>30644</v>
      </c>
      <c r="J20" s="11">
        <f t="shared" si="6"/>
        <v>81558</v>
      </c>
      <c r="K20" s="11">
        <f t="shared" si="4"/>
        <v>1549951</v>
      </c>
    </row>
    <row r="21" spans="1:12" ht="17.25" customHeight="1">
      <c r="A21" s="12" t="s">
        <v>23</v>
      </c>
      <c r="B21" s="13">
        <v>83797</v>
      </c>
      <c r="C21" s="13">
        <v>107510</v>
      </c>
      <c r="D21" s="13">
        <v>123704</v>
      </c>
      <c r="E21" s="13">
        <v>69622</v>
      </c>
      <c r="F21" s="13">
        <v>118834</v>
      </c>
      <c r="G21" s="13">
        <v>205009</v>
      </c>
      <c r="H21" s="13">
        <v>74038</v>
      </c>
      <c r="I21" s="13">
        <v>18531</v>
      </c>
      <c r="J21" s="13">
        <v>46238</v>
      </c>
      <c r="K21" s="11">
        <f t="shared" si="4"/>
        <v>847283</v>
      </c>
      <c r="L21" s="50"/>
    </row>
    <row r="22" spans="1:12" ht="17.25" customHeight="1">
      <c r="A22" s="12" t="s">
        <v>24</v>
      </c>
      <c r="B22" s="13">
        <v>73446</v>
      </c>
      <c r="C22" s="13">
        <v>75852</v>
      </c>
      <c r="D22" s="13">
        <v>84372</v>
      </c>
      <c r="E22" s="13">
        <v>50604</v>
      </c>
      <c r="F22" s="13">
        <v>90030</v>
      </c>
      <c r="G22" s="13">
        <v>187303</v>
      </c>
      <c r="H22" s="13">
        <v>58443</v>
      </c>
      <c r="I22" s="13">
        <v>11238</v>
      </c>
      <c r="J22" s="13">
        <v>33745</v>
      </c>
      <c r="K22" s="11">
        <f t="shared" si="4"/>
        <v>665033</v>
      </c>
      <c r="L22" s="50"/>
    </row>
    <row r="23" spans="1:11" ht="17.25" customHeight="1">
      <c r="A23" s="12" t="s">
        <v>25</v>
      </c>
      <c r="B23" s="13">
        <v>4404</v>
      </c>
      <c r="C23" s="13">
        <v>5615</v>
      </c>
      <c r="D23" s="13">
        <v>4445</v>
      </c>
      <c r="E23" s="13">
        <v>3036</v>
      </c>
      <c r="F23" s="13">
        <v>4276</v>
      </c>
      <c r="G23" s="13">
        <v>7739</v>
      </c>
      <c r="H23" s="13">
        <v>5670</v>
      </c>
      <c r="I23" s="13">
        <v>875</v>
      </c>
      <c r="J23" s="13">
        <v>1575</v>
      </c>
      <c r="K23" s="11">
        <f t="shared" si="4"/>
        <v>37635</v>
      </c>
    </row>
    <row r="24" spans="1:11" ht="17.25" customHeight="1">
      <c r="A24" s="16" t="s">
        <v>26</v>
      </c>
      <c r="B24" s="13">
        <f>+B25+B26</f>
        <v>155759</v>
      </c>
      <c r="C24" s="13">
        <f aca="true" t="shared" si="7" ref="C24:J24">+C25+C26</f>
        <v>219737</v>
      </c>
      <c r="D24" s="13">
        <f t="shared" si="7"/>
        <v>230799</v>
      </c>
      <c r="E24" s="13">
        <f t="shared" si="7"/>
        <v>136852</v>
      </c>
      <c r="F24" s="13">
        <f t="shared" si="7"/>
        <v>181628</v>
      </c>
      <c r="G24" s="13">
        <f t="shared" si="7"/>
        <v>258918</v>
      </c>
      <c r="H24" s="13">
        <f t="shared" si="7"/>
        <v>128678</v>
      </c>
      <c r="I24" s="13">
        <f t="shared" si="7"/>
        <v>34348</v>
      </c>
      <c r="J24" s="13">
        <f t="shared" si="7"/>
        <v>101638</v>
      </c>
      <c r="K24" s="11">
        <f t="shared" si="4"/>
        <v>1448357</v>
      </c>
    </row>
    <row r="25" spans="1:12" ht="17.25" customHeight="1">
      <c r="A25" s="12" t="s">
        <v>115</v>
      </c>
      <c r="B25" s="13">
        <v>64403</v>
      </c>
      <c r="C25" s="13">
        <v>100925</v>
      </c>
      <c r="D25" s="13">
        <v>112986</v>
      </c>
      <c r="E25" s="13">
        <v>66503</v>
      </c>
      <c r="F25" s="13">
        <v>82548</v>
      </c>
      <c r="G25" s="13">
        <v>111809</v>
      </c>
      <c r="H25" s="13">
        <v>56373</v>
      </c>
      <c r="I25" s="13">
        <v>18820</v>
      </c>
      <c r="J25" s="13">
        <v>47342</v>
      </c>
      <c r="K25" s="11">
        <f t="shared" si="4"/>
        <v>661709</v>
      </c>
      <c r="L25" s="50"/>
    </row>
    <row r="26" spans="1:12" ht="17.25" customHeight="1">
      <c r="A26" s="12" t="s">
        <v>116</v>
      </c>
      <c r="B26" s="13">
        <v>91356</v>
      </c>
      <c r="C26" s="13">
        <v>118812</v>
      </c>
      <c r="D26" s="13">
        <v>117813</v>
      </c>
      <c r="E26" s="13">
        <v>70349</v>
      </c>
      <c r="F26" s="13">
        <v>99080</v>
      </c>
      <c r="G26" s="13">
        <v>147109</v>
      </c>
      <c r="H26" s="13">
        <v>72305</v>
      </c>
      <c r="I26" s="13">
        <v>15528</v>
      </c>
      <c r="J26" s="13">
        <v>54296</v>
      </c>
      <c r="K26" s="11">
        <f t="shared" si="4"/>
        <v>786648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8288</v>
      </c>
      <c r="I27" s="11">
        <v>0</v>
      </c>
      <c r="J27" s="11">
        <v>0</v>
      </c>
      <c r="K27" s="11">
        <f t="shared" si="4"/>
        <v>8288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5.1998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2">
        <v>-0.0048</v>
      </c>
      <c r="C32" s="72">
        <v>-0.0049</v>
      </c>
      <c r="D32" s="72">
        <v>-0.005</v>
      </c>
      <c r="E32" s="72">
        <v>-0.00458045</v>
      </c>
      <c r="F32" s="72">
        <v>-0.0047</v>
      </c>
      <c r="G32" s="72">
        <v>-0.0039</v>
      </c>
      <c r="H32" s="72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7978.9</v>
      </c>
      <c r="I35" s="19">
        <v>0</v>
      </c>
      <c r="J35" s="19">
        <v>0</v>
      </c>
      <c r="K35" s="23">
        <f>SUM(B35:J35)</f>
        <v>7978.9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3">
        <v>0</v>
      </c>
      <c r="C40" s="73">
        <v>0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</row>
    <row r="41" spans="1:11" ht="17.25" customHeight="1">
      <c r="A41" s="12" t="s">
        <v>38</v>
      </c>
      <c r="B41" s="73">
        <v>0</v>
      </c>
      <c r="C41" s="73">
        <v>0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</row>
    <row r="42" spans="1:11" ht="17.25" customHeight="1">
      <c r="A42" s="12" t="s">
        <v>39</v>
      </c>
      <c r="B42" s="73">
        <v>0</v>
      </c>
      <c r="C42" s="73">
        <v>0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1708220.5599999998</v>
      </c>
      <c r="C47" s="22">
        <f aca="true" t="shared" si="12" ref="C47:H47">+C48+C57</f>
        <v>2522532.88</v>
      </c>
      <c r="D47" s="22">
        <f t="shared" si="12"/>
        <v>2911156.15</v>
      </c>
      <c r="E47" s="22">
        <f t="shared" si="12"/>
        <v>1554918.71</v>
      </c>
      <c r="F47" s="22">
        <f t="shared" si="12"/>
        <v>2239259.36</v>
      </c>
      <c r="G47" s="22">
        <f t="shared" si="12"/>
        <v>3183255.47</v>
      </c>
      <c r="H47" s="22">
        <f t="shared" si="12"/>
        <v>1683226.4199999997</v>
      </c>
      <c r="I47" s="22">
        <f>+I48+I57</f>
        <v>594092.51</v>
      </c>
      <c r="J47" s="22">
        <f>+J48+J57</f>
        <v>1025398.16</v>
      </c>
      <c r="K47" s="22">
        <f>SUM(B47:J47)</f>
        <v>17422060.22</v>
      </c>
    </row>
    <row r="48" spans="1:11" ht="17.25" customHeight="1">
      <c r="A48" s="16" t="s">
        <v>108</v>
      </c>
      <c r="B48" s="23">
        <f>SUM(B49:B56)</f>
        <v>1690371.9</v>
      </c>
      <c r="C48" s="23">
        <f aca="true" t="shared" si="13" ref="C48:J48">SUM(C49:C56)</f>
        <v>2497248.25</v>
      </c>
      <c r="D48" s="23">
        <f t="shared" si="13"/>
        <v>2885033.31</v>
      </c>
      <c r="E48" s="23">
        <f t="shared" si="13"/>
        <v>1531969.15</v>
      </c>
      <c r="F48" s="23">
        <f t="shared" si="13"/>
        <v>2215583.59</v>
      </c>
      <c r="G48" s="23">
        <f t="shared" si="13"/>
        <v>3152753.73</v>
      </c>
      <c r="H48" s="23">
        <f t="shared" si="13"/>
        <v>1662676.7099999997</v>
      </c>
      <c r="I48" s="23">
        <f t="shared" si="13"/>
        <v>594092.51</v>
      </c>
      <c r="J48" s="23">
        <f t="shared" si="13"/>
        <v>1011036.03</v>
      </c>
      <c r="K48" s="23">
        <f aca="true" t="shared" si="14" ref="K48:K57">SUM(B48:J48)</f>
        <v>17240765.18</v>
      </c>
    </row>
    <row r="49" spans="1:11" ht="17.25" customHeight="1">
      <c r="A49" s="34" t="s">
        <v>43</v>
      </c>
      <c r="B49" s="23">
        <f aca="true" t="shared" si="15" ref="B49:H49">ROUND(B30*B7,2)</f>
        <v>1689115</v>
      </c>
      <c r="C49" s="23">
        <f t="shared" si="15"/>
        <v>2489761.4</v>
      </c>
      <c r="D49" s="23">
        <f t="shared" si="15"/>
        <v>2882648.45</v>
      </c>
      <c r="E49" s="23">
        <f t="shared" si="15"/>
        <v>1530812.35</v>
      </c>
      <c r="F49" s="23">
        <f t="shared" si="15"/>
        <v>2213733.42</v>
      </c>
      <c r="G49" s="23">
        <f t="shared" si="15"/>
        <v>3150125.29</v>
      </c>
      <c r="H49" s="23">
        <f t="shared" si="15"/>
        <v>1653575.38</v>
      </c>
      <c r="I49" s="23">
        <f>ROUND(I30*I7,2)</f>
        <v>593026.79</v>
      </c>
      <c r="J49" s="23">
        <f>ROUND(J30*J7,2)</f>
        <v>1008818.99</v>
      </c>
      <c r="K49" s="23">
        <f t="shared" si="14"/>
        <v>17211617.069999997</v>
      </c>
    </row>
    <row r="50" spans="1:11" ht="17.25" customHeight="1">
      <c r="A50" s="34" t="s">
        <v>44</v>
      </c>
      <c r="B50" s="19">
        <v>0</v>
      </c>
      <c r="C50" s="23">
        <f>ROUND(C31*C7,2)</f>
        <v>5534.17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5534.17</v>
      </c>
    </row>
    <row r="51" spans="1:11" ht="17.25" customHeight="1">
      <c r="A51" s="64" t="s">
        <v>104</v>
      </c>
      <c r="B51" s="65">
        <f aca="true" t="shared" si="16" ref="B51:H51">ROUND(B32*B7,2)</f>
        <v>-2834.78</v>
      </c>
      <c r="C51" s="65">
        <f t="shared" si="16"/>
        <v>-3821.04</v>
      </c>
      <c r="D51" s="65">
        <f t="shared" si="16"/>
        <v>-4000.9</v>
      </c>
      <c r="E51" s="65">
        <f t="shared" si="16"/>
        <v>-2288.6</v>
      </c>
      <c r="F51" s="65">
        <f t="shared" si="16"/>
        <v>-3431.35</v>
      </c>
      <c r="G51" s="65">
        <f t="shared" si="16"/>
        <v>-4801.64</v>
      </c>
      <c r="H51" s="65">
        <f t="shared" si="16"/>
        <v>-2592.61</v>
      </c>
      <c r="I51" s="19">
        <v>0</v>
      </c>
      <c r="J51" s="19">
        <v>0</v>
      </c>
      <c r="K51" s="65">
        <f>SUM(B51:J51)</f>
        <v>-23770.920000000002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7978.9</v>
      </c>
      <c r="I53" s="31">
        <f>+I35</f>
        <v>0</v>
      </c>
      <c r="J53" s="31">
        <f>+J35</f>
        <v>0</v>
      </c>
      <c r="K53" s="23">
        <f t="shared" si="14"/>
        <v>7978.9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17848.66</v>
      </c>
      <c r="C57" s="36">
        <v>25284.63</v>
      </c>
      <c r="D57" s="36">
        <v>26122.84</v>
      </c>
      <c r="E57" s="36">
        <v>22949.56</v>
      </c>
      <c r="F57" s="36">
        <v>23675.77</v>
      </c>
      <c r="G57" s="36">
        <v>30501.74</v>
      </c>
      <c r="H57" s="36">
        <v>20549.71</v>
      </c>
      <c r="I57" s="19">
        <v>0</v>
      </c>
      <c r="J57" s="36">
        <v>14362.13</v>
      </c>
      <c r="K57" s="36">
        <f t="shared" si="14"/>
        <v>181295.04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-202325.03</v>
      </c>
      <c r="C61" s="35">
        <f t="shared" si="17"/>
        <v>-234006.11999999997</v>
      </c>
      <c r="D61" s="35">
        <f t="shared" si="17"/>
        <v>-376989.52</v>
      </c>
      <c r="E61" s="35">
        <f t="shared" si="17"/>
        <v>-252562.55</v>
      </c>
      <c r="F61" s="35">
        <f t="shared" si="17"/>
        <v>-270950.53</v>
      </c>
      <c r="G61" s="35">
        <f t="shared" si="17"/>
        <v>-256304.00999999998</v>
      </c>
      <c r="H61" s="35">
        <f t="shared" si="17"/>
        <v>-211800.15</v>
      </c>
      <c r="I61" s="35">
        <f t="shared" si="17"/>
        <v>-122160.03999999998</v>
      </c>
      <c r="J61" s="35">
        <f t="shared" si="17"/>
        <v>-101038.81</v>
      </c>
      <c r="K61" s="35">
        <f>SUM(B61:J61)</f>
        <v>-2028136.76</v>
      </c>
    </row>
    <row r="62" spans="1:11" ht="18.75" customHeight="1">
      <c r="A62" s="16" t="s">
        <v>74</v>
      </c>
      <c r="B62" s="35">
        <f aca="true" t="shared" si="18" ref="B62:J62">B63+B64+B65+B66+B67+B68</f>
        <v>-163344.81</v>
      </c>
      <c r="C62" s="35">
        <f t="shared" si="18"/>
        <v>-192865.72</v>
      </c>
      <c r="D62" s="35">
        <f t="shared" si="18"/>
        <v>-183429.56</v>
      </c>
      <c r="E62" s="35">
        <f t="shared" si="18"/>
        <v>-215904.12</v>
      </c>
      <c r="F62" s="35">
        <f t="shared" si="18"/>
        <v>-206008.32</v>
      </c>
      <c r="G62" s="35">
        <f t="shared" si="18"/>
        <v>-244615.38</v>
      </c>
      <c r="H62" s="35">
        <f t="shared" si="18"/>
        <v>-170449</v>
      </c>
      <c r="I62" s="35">
        <f t="shared" si="18"/>
        <v>-27238.4</v>
      </c>
      <c r="J62" s="35">
        <f t="shared" si="18"/>
        <v>-60659.4</v>
      </c>
      <c r="K62" s="35">
        <f aca="true" t="shared" si="19" ref="K62:K91">SUM(B62:J62)</f>
        <v>-1464514.71</v>
      </c>
    </row>
    <row r="63" spans="1:11" ht="18.75" customHeight="1">
      <c r="A63" s="12" t="s">
        <v>75</v>
      </c>
      <c r="B63" s="35">
        <f>-ROUND(B9*$D$3,2)</f>
        <v>-129564.8</v>
      </c>
      <c r="C63" s="35">
        <f aca="true" t="shared" si="20" ref="C63:J63">-ROUND(C9*$D$3,2)</f>
        <v>-186504</v>
      </c>
      <c r="D63" s="35">
        <f t="shared" si="20"/>
        <v>-162320.8</v>
      </c>
      <c r="E63" s="35">
        <f t="shared" si="20"/>
        <v>-113962</v>
      </c>
      <c r="F63" s="35">
        <f t="shared" si="20"/>
        <v>-137297.8</v>
      </c>
      <c r="G63" s="35">
        <f t="shared" si="20"/>
        <v>-187940.4</v>
      </c>
      <c r="H63" s="35">
        <f t="shared" si="20"/>
        <v>-170449</v>
      </c>
      <c r="I63" s="35">
        <f t="shared" si="20"/>
        <v>-27238.4</v>
      </c>
      <c r="J63" s="35">
        <f t="shared" si="20"/>
        <v>-60659.4</v>
      </c>
      <c r="K63" s="35">
        <f t="shared" si="19"/>
        <v>-1175936.5999999996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-980.4</v>
      </c>
      <c r="C65" s="35">
        <v>-429.4</v>
      </c>
      <c r="D65" s="35">
        <v>-258.4</v>
      </c>
      <c r="E65" s="35">
        <v>-729.6</v>
      </c>
      <c r="F65" s="35">
        <v>-414.2</v>
      </c>
      <c r="G65" s="35">
        <v>-345.8</v>
      </c>
      <c r="H65" s="19">
        <v>0</v>
      </c>
      <c r="I65" s="19">
        <v>0</v>
      </c>
      <c r="J65" s="19">
        <v>0</v>
      </c>
      <c r="K65" s="35">
        <f t="shared" si="19"/>
        <v>-3157.7999999999997</v>
      </c>
    </row>
    <row r="66" spans="1:11" ht="18.75" customHeight="1">
      <c r="A66" s="12" t="s">
        <v>105</v>
      </c>
      <c r="B66" s="35">
        <v>-2314.2</v>
      </c>
      <c r="C66" s="35">
        <v>-957.6</v>
      </c>
      <c r="D66" s="35">
        <v>-798</v>
      </c>
      <c r="E66" s="35">
        <v>-2154.6</v>
      </c>
      <c r="F66" s="35">
        <v>-798</v>
      </c>
      <c r="G66" s="35">
        <v>-425.6</v>
      </c>
      <c r="H66" s="19">
        <v>0</v>
      </c>
      <c r="I66" s="19">
        <v>0</v>
      </c>
      <c r="J66" s="19">
        <v>0</v>
      </c>
      <c r="K66" s="35">
        <f t="shared" si="19"/>
        <v>-7448</v>
      </c>
    </row>
    <row r="67" spans="1:11" ht="18.75" customHeight="1">
      <c r="A67" s="12" t="s">
        <v>52</v>
      </c>
      <c r="B67" s="35">
        <v>-30485.41</v>
      </c>
      <c r="C67" s="35">
        <v>-4974.72</v>
      </c>
      <c r="D67" s="35">
        <v>-20052.36</v>
      </c>
      <c r="E67" s="35">
        <v>-99057.92</v>
      </c>
      <c r="F67" s="35">
        <v>-67498.32</v>
      </c>
      <c r="G67" s="35">
        <v>-55903.58</v>
      </c>
      <c r="H67" s="19">
        <v>0</v>
      </c>
      <c r="I67" s="19">
        <v>0</v>
      </c>
      <c r="J67" s="19">
        <v>0</v>
      </c>
      <c r="K67" s="35">
        <f t="shared" si="19"/>
        <v>-277972.31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1" customFormat="1" ht="18.75" customHeight="1">
      <c r="A69" s="62" t="s">
        <v>79</v>
      </c>
      <c r="B69" s="65">
        <f>SUM(B70:B102)</f>
        <v>-48220.22</v>
      </c>
      <c r="C69" s="65">
        <f>SUM(C70:C102)</f>
        <v>-74930</v>
      </c>
      <c r="D69" s="65">
        <f>SUM(D70:D102)</f>
        <v>-224069.96</v>
      </c>
      <c r="E69" s="65">
        <f aca="true" t="shared" si="21" ref="E69:J69">SUM(E70:E102)</f>
        <v>-57371.12</v>
      </c>
      <c r="F69" s="65">
        <f t="shared" si="21"/>
        <v>-110973.89000000001</v>
      </c>
      <c r="G69" s="65">
        <f t="shared" si="21"/>
        <v>-112081.72</v>
      </c>
      <c r="H69" s="65">
        <f t="shared" si="21"/>
        <v>-69223.15</v>
      </c>
      <c r="I69" s="65">
        <f t="shared" si="21"/>
        <v>-94921.63999999998</v>
      </c>
      <c r="J69" s="65">
        <f t="shared" si="21"/>
        <v>-40379.41</v>
      </c>
      <c r="K69" s="65">
        <f t="shared" si="19"/>
        <v>-832171.1100000001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5">
        <v>-2392.81</v>
      </c>
      <c r="J72" s="19">
        <v>0</v>
      </c>
      <c r="K72" s="65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5">
        <f t="shared" si="19"/>
        <v>-147619.05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65">
        <v>-2804.7</v>
      </c>
      <c r="C76" s="65">
        <v>-9246.14</v>
      </c>
      <c r="D76" s="65">
        <v>-151625.5</v>
      </c>
      <c r="E76" s="65">
        <v>-14001.53</v>
      </c>
      <c r="F76" s="65">
        <v>-49158.61</v>
      </c>
      <c r="G76" s="65">
        <v>-25566.8</v>
      </c>
      <c r="H76" s="65">
        <v>-25393.93</v>
      </c>
      <c r="I76" s="65">
        <v>-16123.73</v>
      </c>
      <c r="J76" s="65">
        <v>-12844.14</v>
      </c>
      <c r="K76" s="65">
        <f t="shared" si="19"/>
        <v>-306765.07999999996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-3000</v>
      </c>
      <c r="G84" s="65">
        <v>-2000</v>
      </c>
      <c r="H84" s="65">
        <v>-1000</v>
      </c>
      <c r="I84" s="65">
        <v>-1000</v>
      </c>
      <c r="J84" s="19">
        <v>0</v>
      </c>
      <c r="K84" s="65">
        <f t="shared" si="19"/>
        <v>-10000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3"/>
    </row>
    <row r="97" spans="1:12" s="71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0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5" t="s">
        <v>133</v>
      </c>
      <c r="B100" s="35">
        <v>-29904.57</v>
      </c>
      <c r="C100" s="35">
        <v>-43559.83</v>
      </c>
      <c r="D100" s="35">
        <v>-51456.5</v>
      </c>
      <c r="E100" s="35">
        <v>-28404.83</v>
      </c>
      <c r="F100" s="35">
        <v>-39244.15</v>
      </c>
      <c r="G100" s="35">
        <v>-55265.19</v>
      </c>
      <c r="H100" s="35">
        <v>-28510.17</v>
      </c>
      <c r="I100" s="35">
        <v>-10371.29</v>
      </c>
      <c r="J100" s="35">
        <v>-17157.65</v>
      </c>
      <c r="K100" s="35">
        <f>SUM(B100:J100)</f>
        <v>-303874.18</v>
      </c>
      <c r="L100" s="53"/>
    </row>
    <row r="101" spans="1:12" ht="18.75" customHeight="1">
      <c r="A101" s="75" t="s">
        <v>135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137</v>
      </c>
      <c r="B103" s="35">
        <v>9240</v>
      </c>
      <c r="C103" s="35">
        <v>33789.6</v>
      </c>
      <c r="D103" s="35">
        <v>30510</v>
      </c>
      <c r="E103" s="35">
        <v>20712.69</v>
      </c>
      <c r="F103" s="35">
        <v>46031.68</v>
      </c>
      <c r="G103" s="35">
        <v>100393.09</v>
      </c>
      <c r="H103" s="35">
        <v>27872</v>
      </c>
      <c r="I103" s="19">
        <v>0</v>
      </c>
      <c r="J103" s="19">
        <v>0</v>
      </c>
      <c r="K103" s="35">
        <f>SUM(B103:J103)</f>
        <v>268549.06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1505895.5299999998</v>
      </c>
      <c r="C106" s="24">
        <f t="shared" si="22"/>
        <v>2288526.76</v>
      </c>
      <c r="D106" s="24">
        <f t="shared" si="22"/>
        <v>2534166.63</v>
      </c>
      <c r="E106" s="24">
        <f t="shared" si="22"/>
        <v>1302356.1599999997</v>
      </c>
      <c r="F106" s="24">
        <f t="shared" si="22"/>
        <v>1968308.8299999998</v>
      </c>
      <c r="G106" s="24">
        <f t="shared" si="22"/>
        <v>2926951.46</v>
      </c>
      <c r="H106" s="24">
        <f t="shared" si="22"/>
        <v>1471426.2699999998</v>
      </c>
      <c r="I106" s="24">
        <f>+I107+I108</f>
        <v>471932.47</v>
      </c>
      <c r="J106" s="24">
        <f>+J107+J108</f>
        <v>924359.35</v>
      </c>
      <c r="K106" s="46">
        <f>SUM(B106:J106)</f>
        <v>15393923.46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1488046.8699999999</v>
      </c>
      <c r="C107" s="24">
        <f t="shared" si="23"/>
        <v>2263242.13</v>
      </c>
      <c r="D107" s="24">
        <f t="shared" si="23"/>
        <v>2508043.79</v>
      </c>
      <c r="E107" s="24">
        <f t="shared" si="23"/>
        <v>1279406.5999999996</v>
      </c>
      <c r="F107" s="24">
        <f t="shared" si="23"/>
        <v>1944633.0599999998</v>
      </c>
      <c r="G107" s="24">
        <f t="shared" si="23"/>
        <v>2896449.7199999997</v>
      </c>
      <c r="H107" s="24">
        <f t="shared" si="23"/>
        <v>1450876.5599999998</v>
      </c>
      <c r="I107" s="24">
        <f t="shared" si="23"/>
        <v>471932.47</v>
      </c>
      <c r="J107" s="24">
        <f t="shared" si="23"/>
        <v>909997.22</v>
      </c>
      <c r="K107" s="46">
        <f>SUM(B107:J107)</f>
        <v>15212628.42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17848.66</v>
      </c>
      <c r="C108" s="24">
        <f t="shared" si="24"/>
        <v>25284.63</v>
      </c>
      <c r="D108" s="24">
        <f t="shared" si="24"/>
        <v>26122.84</v>
      </c>
      <c r="E108" s="24">
        <f t="shared" si="24"/>
        <v>22949.56</v>
      </c>
      <c r="F108" s="24">
        <f t="shared" si="24"/>
        <v>23675.77</v>
      </c>
      <c r="G108" s="24">
        <f t="shared" si="24"/>
        <v>30501.74</v>
      </c>
      <c r="H108" s="24">
        <f t="shared" si="24"/>
        <v>20549.71</v>
      </c>
      <c r="I108" s="19">
        <f t="shared" si="24"/>
        <v>0</v>
      </c>
      <c r="J108" s="24">
        <f t="shared" si="24"/>
        <v>14362.13</v>
      </c>
      <c r="K108" s="46">
        <f>SUM(B108:J108)</f>
        <v>181295.04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SUM(K115:K133)</f>
        <v>15393923.48</v>
      </c>
      <c r="L114" s="52"/>
    </row>
    <row r="115" spans="1:11" ht="18.75" customHeight="1">
      <c r="A115" s="26" t="s">
        <v>70</v>
      </c>
      <c r="B115" s="27">
        <v>199208.94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199208.94</v>
      </c>
    </row>
    <row r="116" spans="1:11" ht="18.75" customHeight="1">
      <c r="A116" s="26" t="s">
        <v>71</v>
      </c>
      <c r="B116" s="27">
        <v>1306686.59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3">SUM(B116:J116)</f>
        <v>1306686.59</v>
      </c>
    </row>
    <row r="117" spans="1:11" ht="18.75" customHeight="1">
      <c r="A117" s="26" t="s">
        <v>72</v>
      </c>
      <c r="B117" s="38">
        <v>0</v>
      </c>
      <c r="C117" s="27">
        <f>+C106</f>
        <v>2288526.76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2288526.76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f>+D106</f>
        <v>2534166.63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2534166.63</v>
      </c>
    </row>
    <row r="119" spans="1:11" ht="18.75" customHeight="1">
      <c r="A119" s="26" t="s">
        <v>118</v>
      </c>
      <c r="B119" s="38">
        <v>0</v>
      </c>
      <c r="C119" s="38">
        <v>0</v>
      </c>
      <c r="D119" s="38">
        <v>0</v>
      </c>
      <c r="E119" s="27">
        <v>1172120.55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1172120.55</v>
      </c>
    </row>
    <row r="120" spans="1:11" ht="18.75" customHeight="1">
      <c r="A120" s="26" t="s">
        <v>119</v>
      </c>
      <c r="B120" s="38">
        <v>0</v>
      </c>
      <c r="C120" s="38">
        <v>0</v>
      </c>
      <c r="D120" s="38">
        <v>0</v>
      </c>
      <c r="E120" s="27">
        <v>130235.62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130235.62</v>
      </c>
    </row>
    <row r="121" spans="1:11" ht="18.75" customHeight="1">
      <c r="A121" s="66" t="s">
        <v>120</v>
      </c>
      <c r="B121" s="38">
        <v>0</v>
      </c>
      <c r="C121" s="38">
        <v>0</v>
      </c>
      <c r="D121" s="38">
        <v>0</v>
      </c>
      <c r="E121" s="38">
        <v>0</v>
      </c>
      <c r="F121" s="27">
        <v>368409.22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368409.22</v>
      </c>
    </row>
    <row r="122" spans="1:11" ht="18.75" customHeight="1">
      <c r="A122" s="66" t="s">
        <v>121</v>
      </c>
      <c r="B122" s="38">
        <v>0</v>
      </c>
      <c r="C122" s="38">
        <v>0</v>
      </c>
      <c r="D122" s="38">
        <v>0</v>
      </c>
      <c r="E122" s="38">
        <v>0</v>
      </c>
      <c r="F122" s="27">
        <v>692913.08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692913.08</v>
      </c>
    </row>
    <row r="123" spans="1:11" ht="18.75" customHeight="1">
      <c r="A123" s="66" t="s">
        <v>122</v>
      </c>
      <c r="B123" s="38">
        <v>0</v>
      </c>
      <c r="C123" s="38">
        <v>0</v>
      </c>
      <c r="D123" s="38">
        <v>0</v>
      </c>
      <c r="E123" s="38">
        <v>0</v>
      </c>
      <c r="F123" s="27">
        <v>123813.46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123813.46</v>
      </c>
    </row>
    <row r="124" spans="1:11" ht="18.75" customHeight="1">
      <c r="A124" s="66" t="s">
        <v>123</v>
      </c>
      <c r="B124" s="68">
        <v>0</v>
      </c>
      <c r="C124" s="68">
        <v>0</v>
      </c>
      <c r="D124" s="68">
        <v>0</v>
      </c>
      <c r="E124" s="68">
        <v>0</v>
      </c>
      <c r="F124" s="69">
        <v>783173.07</v>
      </c>
      <c r="G124" s="68">
        <v>0</v>
      </c>
      <c r="H124" s="68">
        <v>0</v>
      </c>
      <c r="I124" s="68">
        <v>0</v>
      </c>
      <c r="J124" s="68">
        <v>0</v>
      </c>
      <c r="K124" s="69">
        <f t="shared" si="25"/>
        <v>783173.07</v>
      </c>
    </row>
    <row r="125" spans="1:11" ht="18.75" customHeight="1">
      <c r="A125" s="66" t="s">
        <v>124</v>
      </c>
      <c r="B125" s="38">
        <v>0</v>
      </c>
      <c r="C125" s="38">
        <v>0</v>
      </c>
      <c r="D125" s="38">
        <v>0</v>
      </c>
      <c r="E125" s="38">
        <v>0</v>
      </c>
      <c r="F125" s="38">
        <v>0</v>
      </c>
      <c r="G125" s="27">
        <v>853306.8</v>
      </c>
      <c r="H125" s="38">
        <v>0</v>
      </c>
      <c r="I125" s="38">
        <v>0</v>
      </c>
      <c r="J125" s="38">
        <v>0</v>
      </c>
      <c r="K125" s="39">
        <f t="shared" si="25"/>
        <v>853306.8</v>
      </c>
    </row>
    <row r="126" spans="1:11" ht="18.75" customHeight="1">
      <c r="A126" s="66" t="s">
        <v>125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67702.89</v>
      </c>
      <c r="H126" s="38">
        <v>0</v>
      </c>
      <c r="I126" s="38">
        <v>0</v>
      </c>
      <c r="J126" s="38">
        <v>0</v>
      </c>
      <c r="K126" s="39">
        <f t="shared" si="25"/>
        <v>67702.89</v>
      </c>
    </row>
    <row r="127" spans="1:11" ht="18.75" customHeight="1">
      <c r="A127" s="66" t="s">
        <v>126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427264.16</v>
      </c>
      <c r="H127" s="38">
        <v>0</v>
      </c>
      <c r="I127" s="38">
        <v>0</v>
      </c>
      <c r="J127" s="38">
        <v>0</v>
      </c>
      <c r="K127" s="39">
        <f t="shared" si="25"/>
        <v>427264.16</v>
      </c>
    </row>
    <row r="128" spans="1:11" ht="18.75" customHeight="1">
      <c r="A128" s="66" t="s">
        <v>127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393092</v>
      </c>
      <c r="H128" s="38">
        <v>0</v>
      </c>
      <c r="I128" s="38">
        <v>0</v>
      </c>
      <c r="J128" s="38">
        <v>0</v>
      </c>
      <c r="K128" s="39">
        <f t="shared" si="25"/>
        <v>393092</v>
      </c>
    </row>
    <row r="129" spans="1:11" ht="18.75" customHeight="1">
      <c r="A129" s="66" t="s">
        <v>128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1185585.62</v>
      </c>
      <c r="H129" s="38">
        <v>0</v>
      </c>
      <c r="I129" s="38">
        <v>0</v>
      </c>
      <c r="J129" s="38">
        <v>0</v>
      </c>
      <c r="K129" s="39">
        <f t="shared" si="25"/>
        <v>1185585.62</v>
      </c>
    </row>
    <row r="130" spans="1:11" ht="18.75" customHeight="1">
      <c r="A130" s="66" t="s">
        <v>129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27">
        <v>511360.01</v>
      </c>
      <c r="I130" s="38">
        <v>0</v>
      </c>
      <c r="J130" s="38">
        <v>0</v>
      </c>
      <c r="K130" s="39">
        <f t="shared" si="25"/>
        <v>511360.01</v>
      </c>
    </row>
    <row r="131" spans="1:11" ht="18.75" customHeight="1">
      <c r="A131" s="66" t="s">
        <v>130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960066.25</v>
      </c>
      <c r="I131" s="38">
        <v>0</v>
      </c>
      <c r="J131" s="38">
        <v>0</v>
      </c>
      <c r="K131" s="39">
        <f t="shared" si="25"/>
        <v>960066.25</v>
      </c>
    </row>
    <row r="132" spans="1:11" ht="18.75" customHeight="1">
      <c r="A132" s="66" t="s">
        <v>131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27">
        <v>471932.47</v>
      </c>
      <c r="J132" s="38"/>
      <c r="K132" s="39">
        <f t="shared" si="25"/>
        <v>471932.47</v>
      </c>
    </row>
    <row r="133" spans="1:11" ht="18.75" customHeight="1">
      <c r="A133" s="67" t="s">
        <v>132</v>
      </c>
      <c r="B133" s="40">
        <v>0</v>
      </c>
      <c r="C133" s="40">
        <v>0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/>
      <c r="J133" s="41">
        <v>924359.36</v>
      </c>
      <c r="K133" s="42">
        <f t="shared" si="25"/>
        <v>924359.36</v>
      </c>
    </row>
    <row r="134" spans="1:11" ht="18.75" customHeight="1">
      <c r="A134" s="74" t="s">
        <v>134</v>
      </c>
      <c r="B134" s="48">
        <v>0</v>
      </c>
      <c r="C134" s="48">
        <v>0</v>
      </c>
      <c r="D134" s="48">
        <v>0</v>
      </c>
      <c r="E134" s="48">
        <v>0</v>
      </c>
      <c r="F134" s="48">
        <v>0</v>
      </c>
      <c r="G134" s="48">
        <v>0</v>
      </c>
      <c r="H134" s="48">
        <v>0</v>
      </c>
      <c r="I134" s="48">
        <v>0</v>
      </c>
      <c r="J134" s="48">
        <f>J106-J133</f>
        <v>-0.010000000009313226</v>
      </c>
      <c r="K134" s="49"/>
    </row>
    <row r="135" ht="18" customHeight="1">
      <c r="A135" s="74" t="s">
        <v>138</v>
      </c>
    </row>
    <row r="136" ht="18" customHeight="1">
      <c r="A136" s="74" t="s">
        <v>139</v>
      </c>
    </row>
    <row r="137" ht="18" customHeight="1">
      <c r="A137" s="74"/>
    </row>
    <row r="138" ht="18" customHeight="1">
      <c r="A138" s="74"/>
    </row>
    <row r="139" ht="18" customHeight="1">
      <c r="A139" s="74"/>
    </row>
    <row r="140" ht="14.25">
      <c r="A140" s="74"/>
    </row>
    <row r="141" ht="14.25">
      <c r="A141" s="74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2017-10-27T18:00:27Z</dcterms:modified>
  <cp:category/>
  <cp:version/>
  <cp:contentType/>
  <cp:contentStatus/>
</cp:coreProperties>
</file>