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<sst xmlns="http://schemas.openxmlformats.org/spreadsheetml/2006/main" count="141" uniqueCount="141">
  <si>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</si>
  <si>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</si>
  <si>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</si>
  <si>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</si>
  <si>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</si>
  <si>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</si>
  <si>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</si>
  <si>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</si>
  <si>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</si>
  <si>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</si>
  <si>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</si>
  <si>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</si>
  <si>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</si>
  <si>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</si>
  <si>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</si>
  <si>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</si>
  <si>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</si>
  <si>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</si>
  <si>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</si>
  <si>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</si>
  <si>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</si>
  <si>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</si>
  <si>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</si>
  <si>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</si>
  <si>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</si>
  <si>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</si>
  <si>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</si>
  <si>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</si>
  <si>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</si>
  <si>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</si>
  <si>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</si>
  <si>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</si>
  <si>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</si>
  <si>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</si>
  <si>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</si>
  <si>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</si>
  <si>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</si>
  <si>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</si>
  <si>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</si>
  <si>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</si>
  <si>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</si>
  <si>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</si>
  <si>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</si>
  <si>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</si>
  <si>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</si>
  <si>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</si>
  <si>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</si>
  <si>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</si>
  <si>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</si>
  <si>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</si>
  <si>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</si>
  <si>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</si>
  <si>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</si>
  <si>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</si>
  <si>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</si>
  <si>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</si>
  <si>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</si>
  <si>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</si>
  <si>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</si>
  <si>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</si>
  <si>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</si>
  <si>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</si>
  <si>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</si>
  <si>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</si>
  <si>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</si>
  <si>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</si>
  <si>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</si>
  <si>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</si>
  <si>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</si>
  <si>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</si>
  <si>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</si>
  <si>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</si>
  <si>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</si>
  <si>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</si>
  <si>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</si>
  <si>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</si>
  <si>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</si>
  <si>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</si>
  <si>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</si>
  <si>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</si>
  <si>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</si>
  <si>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</si>
  <si>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</si>
  <si>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</si>
  <si>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</si>
  <si>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</si>
  <si>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</si>
  <si>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</si>
  <si>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</si>
  <si>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</si>
  <si>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</si>
  <si>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</si>
  <si>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</si>
  <si>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</si>
  <si>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</si>
  <si>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</si>
  <si>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</si>
  <si>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</si>
  <si>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</si>
  <si>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</si>
  <si>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</si>
  <si>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</si>
  <si>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</si>
  <si>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</si>
  <si>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</si>
  <si>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</si>
  <si>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</si>
  <si>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</si>
  <si>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</si>
  <si>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</si>
  <si>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</si>
  <si>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</si>
  <si>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</si>
  <si>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</si>
  <si>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</si>
  <si>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</si>
  <si>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</si>
  <si>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</si>
  <si>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</si>
  <si>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</si>
  <si>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</si>
  <si>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</si>
  <si>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</si>
  <si>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</si>
  <si>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</si>
  <si>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</si>
  <si>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</si>
  <si>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</si>
  <si>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</si>
  <si>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</si>
  <si>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</si>
  <si>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</si>
  <si>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</si>
  <si>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</si>
  <si>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>Notas:</t>
  </si>
  <si>
    <t>OPERAÇÃO 17/10/17 - VENCIMENTO 24/10/17</t>
  </si>
  <si>
    <t>6.2.32. Revisão do ajuste de Remuneração Previsto Contratualmente ²</t>
  </si>
  <si>
    <t>6.3. Revisão de Remuneração pelo Transporte Coletivo ³</t>
  </si>
  <si>
    <t>(1) Ajuste de remuneração previsto contratualmente, período de 25/08 a 24/09/17, parcela 15/20.</t>
  </si>
  <si>
    <t>(2) Revisão do ajuste de remuneração previsto contratualmente, período de 25/05 a 25/06/17.</t>
  </si>
  <si>
    <t>(3) Passageiros transportados, processados pelo sistema de bilhetagem eletrônica, referentes a período de operação de 03 a 07/06/17 (13.403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</si>
</sst>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611699</v>
      </c>
      <c r="C7" s="9">
        <f t="shared" si="0"/>
        <v>802745</v>
      </c>
      <c r="D7" s="9">
        <f t="shared" si="0"/>
        <v>821169</v>
      </c>
      <c r="E7" s="9">
        <f t="shared" si="0"/>
        <v>556140</v>
      </c>
      <c r="F7" s="9">
        <f t="shared" si="0"/>
        <v>743685</v>
      </c>
      <c r="G7" s="9">
        <f t="shared" si="0"/>
        <v>1256199</v>
      </c>
      <c r="H7" s="9">
        <f t="shared" si="0"/>
        <v>579766</v>
      </c>
      <c r="I7" s="9">
        <f t="shared" si="0"/>
        <v>127229</v>
      </c>
      <c r="J7" s="9">
        <f t="shared" si="0"/>
        <v>332832</v>
      </c>
      <c r="K7" s="9">
        <f t="shared" si="0"/>
        <v>5831464</v>
      </c>
      <c r="L7" s="50"/>
    </row>
    <row r="8" spans="1:11" ht="17.25" customHeight="1">
      <c r="A8" s="10" t="s">
        <v>97</v>
      </c>
      <c r="B8" s="11">
        <f>B9+B12+B16</f>
        <v>280900</v>
      </c>
      <c r="C8" s="11">
        <f aca="true" t="shared" si="1" ref="C8:J8">C9+C12+C16</f>
        <v>379278</v>
      </c>
      <c r="D8" s="11">
        <f t="shared" si="1"/>
        <v>359038</v>
      </c>
      <c r="E8" s="11">
        <f t="shared" si="1"/>
        <v>262795</v>
      </c>
      <c r="F8" s="11">
        <f t="shared" si="1"/>
        <v>336864</v>
      </c>
      <c r="G8" s="11">
        <f t="shared" si="1"/>
        <v>574359</v>
      </c>
      <c r="H8" s="11">
        <f t="shared" si="1"/>
        <v>293849</v>
      </c>
      <c r="I8" s="11">
        <f t="shared" si="1"/>
        <v>54453</v>
      </c>
      <c r="J8" s="11">
        <f t="shared" si="1"/>
        <v>143915</v>
      </c>
      <c r="K8" s="11">
        <f>SUM(B8:J8)</f>
        <v>2685451</v>
      </c>
    </row>
    <row r="9" spans="1:11" ht="17.25" customHeight="1">
      <c r="A9" s="15" t="s">
        <v>16</v>
      </c>
      <c r="B9" s="13">
        <f>+B10+B11</f>
        <v>32642</v>
      </c>
      <c r="C9" s="13">
        <f aca="true" t="shared" si="2" ref="C9:J9">+C10+C11</f>
        <v>46151</v>
      </c>
      <c r="D9" s="13">
        <f t="shared" si="2"/>
        <v>39723</v>
      </c>
      <c r="E9" s="13">
        <f t="shared" si="2"/>
        <v>31098</v>
      </c>
      <c r="F9" s="13">
        <f t="shared" si="2"/>
        <v>33388</v>
      </c>
      <c r="G9" s="13">
        <f t="shared" si="2"/>
        <v>44766</v>
      </c>
      <c r="H9" s="13">
        <f t="shared" si="2"/>
        <v>41907</v>
      </c>
      <c r="I9" s="13">
        <f t="shared" si="2"/>
        <v>7462</v>
      </c>
      <c r="J9" s="13">
        <f t="shared" si="2"/>
        <v>14291</v>
      </c>
      <c r="K9" s="11">
        <f>SUM(B9:J9)</f>
        <v>291428</v>
      </c>
    </row>
    <row r="10" spans="1:11" ht="17.25" customHeight="1">
      <c r="A10" s="29" t="s">
        <v>17</v>
      </c>
      <c r="B10" s="13">
        <v>32642</v>
      </c>
      <c r="C10" s="13">
        <v>46151</v>
      </c>
      <c r="D10" s="13">
        <v>39723</v>
      </c>
      <c r="E10" s="13">
        <v>31098</v>
      </c>
      <c r="F10" s="13">
        <v>33388</v>
      </c>
      <c r="G10" s="13">
        <v>44766</v>
      </c>
      <c r="H10" s="13">
        <v>41907</v>
      </c>
      <c r="I10" s="13">
        <v>7462</v>
      </c>
      <c r="J10" s="13">
        <v>14291</v>
      </c>
      <c r="K10" s="11">
        <f>SUM(B10:J10)</f>
        <v>291428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233612</v>
      </c>
      <c r="C12" s="17">
        <f t="shared" si="3"/>
        <v>312379</v>
      </c>
      <c r="D12" s="17">
        <f t="shared" si="3"/>
        <v>300208</v>
      </c>
      <c r="E12" s="17">
        <f t="shared" si="3"/>
        <v>218153</v>
      </c>
      <c r="F12" s="17">
        <f t="shared" si="3"/>
        <v>282616</v>
      </c>
      <c r="G12" s="17">
        <f t="shared" si="3"/>
        <v>493494</v>
      </c>
      <c r="H12" s="17">
        <f t="shared" si="3"/>
        <v>237323</v>
      </c>
      <c r="I12" s="17">
        <f t="shared" si="3"/>
        <v>43903</v>
      </c>
      <c r="J12" s="17">
        <f t="shared" si="3"/>
        <v>121780</v>
      </c>
      <c r="K12" s="11">
        <f aca="true" t="shared" si="4" ref="K12:K27">SUM(B12:J12)</f>
        <v>2243468</v>
      </c>
    </row>
    <row r="13" spans="1:13" ht="17.25" customHeight="1">
      <c r="A13" s="14" t="s">
        <v>19</v>
      </c>
      <c r="B13" s="13">
        <v>107116</v>
      </c>
      <c r="C13" s="13">
        <v>152397</v>
      </c>
      <c r="D13" s="13">
        <v>152750</v>
      </c>
      <c r="E13" s="13">
        <v>106672</v>
      </c>
      <c r="F13" s="13">
        <v>137222</v>
      </c>
      <c r="G13" s="13">
        <v>224966</v>
      </c>
      <c r="H13" s="13">
        <v>103901</v>
      </c>
      <c r="I13" s="13">
        <v>23644</v>
      </c>
      <c r="J13" s="13">
        <v>61326</v>
      </c>
      <c r="K13" s="11">
        <f t="shared" si="4"/>
        <v>1069994</v>
      </c>
      <c r="L13" s="50"/>
      <c r="M13" s="51"/>
    </row>
    <row r="14" spans="1:12" ht="17.25" customHeight="1">
      <c r="A14" s="14" t="s">
        <v>20</v>
      </c>
      <c r="B14" s="13">
        <v>115418</v>
      </c>
      <c r="C14" s="13">
        <v>142151</v>
      </c>
      <c r="D14" s="13">
        <v>136072</v>
      </c>
      <c r="E14" s="13">
        <v>100751</v>
      </c>
      <c r="F14" s="13">
        <v>134047</v>
      </c>
      <c r="G14" s="13">
        <v>250804</v>
      </c>
      <c r="H14" s="13">
        <v>113255</v>
      </c>
      <c r="I14" s="13">
        <v>17408</v>
      </c>
      <c r="J14" s="13">
        <v>56594</v>
      </c>
      <c r="K14" s="11">
        <f t="shared" si="4"/>
        <v>1066500</v>
      </c>
      <c r="L14" s="50"/>
    </row>
    <row r="15" spans="1:11" ht="17.25" customHeight="1">
      <c r="A15" s="14" t="s">
        <v>21</v>
      </c>
      <c r="B15" s="13">
        <v>11078</v>
      </c>
      <c r="C15" s="13">
        <v>17831</v>
      </c>
      <c r="D15" s="13">
        <v>11386</v>
      </c>
      <c r="E15" s="13">
        <v>10730</v>
      </c>
      <c r="F15" s="13">
        <v>11347</v>
      </c>
      <c r="G15" s="13">
        <v>17724</v>
      </c>
      <c r="H15" s="13">
        <v>20167</v>
      </c>
      <c r="I15" s="13">
        <v>2851</v>
      </c>
      <c r="J15" s="13">
        <v>3860</v>
      </c>
      <c r="K15" s="11">
        <f t="shared" si="4"/>
        <v>106974</v>
      </c>
    </row>
    <row r="16" spans="1:11" ht="17.25" customHeight="1">
      <c r="A16" s="15" t="s">
        <v>93</v>
      </c>
      <c r="B16" s="13">
        <f>B17+B18+B19</f>
        <v>14646</v>
      </c>
      <c r="C16" s="13">
        <f aca="true" t="shared" si="5" ref="C16:J16">C17+C18+C19</f>
        <v>20748</v>
      </c>
      <c r="D16" s="13">
        <f t="shared" si="5"/>
        <v>19107</v>
      </c>
      <c r="E16" s="13">
        <f t="shared" si="5"/>
        <v>13544</v>
      </c>
      <c r="F16" s="13">
        <f t="shared" si="5"/>
        <v>20860</v>
      </c>
      <c r="G16" s="13">
        <f t="shared" si="5"/>
        <v>36099</v>
      </c>
      <c r="H16" s="13">
        <f t="shared" si="5"/>
        <v>14619</v>
      </c>
      <c r="I16" s="13">
        <f t="shared" si="5"/>
        <v>3088</v>
      </c>
      <c r="J16" s="13">
        <f t="shared" si="5"/>
        <v>7844</v>
      </c>
      <c r="K16" s="11">
        <f t="shared" si="4"/>
        <v>150555</v>
      </c>
    </row>
    <row r="17" spans="1:11" ht="17.25" customHeight="1">
      <c r="A17" s="14" t="s">
        <v>94</v>
      </c>
      <c r="B17" s="13">
        <v>14539</v>
      </c>
      <c r="C17" s="13">
        <v>20626</v>
      </c>
      <c r="D17" s="13">
        <v>18998</v>
      </c>
      <c r="E17" s="13">
        <v>13456</v>
      </c>
      <c r="F17" s="13">
        <v>20765</v>
      </c>
      <c r="G17" s="13">
        <v>35884</v>
      </c>
      <c r="H17" s="13">
        <v>14520</v>
      </c>
      <c r="I17" s="13">
        <v>3065</v>
      </c>
      <c r="J17" s="13">
        <v>7813</v>
      </c>
      <c r="K17" s="11">
        <f t="shared" si="4"/>
        <v>149666</v>
      </c>
    </row>
    <row r="18" spans="1:11" ht="17.25" customHeight="1">
      <c r="A18" s="14" t="s">
        <v>95</v>
      </c>
      <c r="B18" s="13">
        <v>84</v>
      </c>
      <c r="C18" s="13">
        <v>103</v>
      </c>
      <c r="D18" s="13">
        <v>89</v>
      </c>
      <c r="E18" s="13">
        <v>81</v>
      </c>
      <c r="F18" s="13">
        <v>88</v>
      </c>
      <c r="G18" s="13">
        <v>202</v>
      </c>
      <c r="H18" s="13">
        <v>83</v>
      </c>
      <c r="I18" s="13">
        <v>23</v>
      </c>
      <c r="J18" s="13">
        <v>28</v>
      </c>
      <c r="K18" s="11">
        <f t="shared" si="4"/>
        <v>781</v>
      </c>
    </row>
    <row r="19" spans="1:11" ht="17.25" customHeight="1">
      <c r="A19" s="14" t="s">
        <v>96</v>
      </c>
      <c r="B19" s="13">
        <v>23</v>
      </c>
      <c r="C19" s="13">
        <v>19</v>
      </c>
      <c r="D19" s="13">
        <v>20</v>
      </c>
      <c r="E19" s="13">
        <v>7</v>
      </c>
      <c r="F19" s="13">
        <v>7</v>
      </c>
      <c r="G19" s="13">
        <v>13</v>
      </c>
      <c r="H19" s="13">
        <v>16</v>
      </c>
      <c r="I19" s="13">
        <v>0</v>
      </c>
      <c r="J19" s="13">
        <v>3</v>
      </c>
      <c r="K19" s="11">
        <f t="shared" si="4"/>
        <v>108</v>
      </c>
    </row>
    <row r="20" spans="1:11" ht="17.25" customHeight="1">
      <c r="A20" s="16" t="s">
        <v>22</v>
      </c>
      <c r="B20" s="11">
        <f>+B21+B22+B23</f>
        <v>166044</v>
      </c>
      <c r="C20" s="11">
        <f aca="true" t="shared" si="6" ref="C20:J20">+C21+C22+C23</f>
        <v>192957</v>
      </c>
      <c r="D20" s="11">
        <f t="shared" si="6"/>
        <v>219000</v>
      </c>
      <c r="E20" s="11">
        <f t="shared" si="6"/>
        <v>137849</v>
      </c>
      <c r="F20" s="11">
        <f t="shared" si="6"/>
        <v>216956</v>
      </c>
      <c r="G20" s="11">
        <f t="shared" si="6"/>
        <v>410626</v>
      </c>
      <c r="H20" s="11">
        <f t="shared" si="6"/>
        <v>141781</v>
      </c>
      <c r="I20" s="11">
        <f t="shared" si="6"/>
        <v>33317</v>
      </c>
      <c r="J20" s="11">
        <f t="shared" si="6"/>
        <v>82512</v>
      </c>
      <c r="K20" s="11">
        <f t="shared" si="4"/>
        <v>1601042</v>
      </c>
    </row>
    <row r="21" spans="1:12" ht="17.25" customHeight="1">
      <c r="A21" s="12" t="s">
        <v>23</v>
      </c>
      <c r="B21" s="13">
        <v>84109</v>
      </c>
      <c r="C21" s="13">
        <v>107648</v>
      </c>
      <c r="D21" s="13">
        <v>125062</v>
      </c>
      <c r="E21" s="13">
        <v>75928</v>
      </c>
      <c r="F21" s="13">
        <v>118130</v>
      </c>
      <c r="G21" s="13">
        <v>206712</v>
      </c>
      <c r="H21" s="13">
        <v>74752</v>
      </c>
      <c r="I21" s="13">
        <v>20005</v>
      </c>
      <c r="J21" s="13">
        <v>45629</v>
      </c>
      <c r="K21" s="11">
        <f t="shared" si="4"/>
        <v>857975</v>
      </c>
      <c r="L21" s="50"/>
    </row>
    <row r="22" spans="1:12" ht="17.25" customHeight="1">
      <c r="A22" s="12" t="s">
        <v>24</v>
      </c>
      <c r="B22" s="13">
        <v>77147</v>
      </c>
      <c r="C22" s="13">
        <v>79087</v>
      </c>
      <c r="D22" s="13">
        <v>89071</v>
      </c>
      <c r="E22" s="13">
        <v>58275</v>
      </c>
      <c r="F22" s="13">
        <v>94174</v>
      </c>
      <c r="G22" s="13">
        <v>195614</v>
      </c>
      <c r="H22" s="13">
        <v>60729</v>
      </c>
      <c r="I22" s="13">
        <v>12233</v>
      </c>
      <c r="J22" s="13">
        <v>35200</v>
      </c>
      <c r="K22" s="11">
        <f t="shared" si="4"/>
        <v>701530</v>
      </c>
      <c r="L22" s="50"/>
    </row>
    <row r="23" spans="1:11" ht="17.25" customHeight="1">
      <c r="A23" s="12" t="s">
        <v>25</v>
      </c>
      <c r="B23" s="13">
        <v>4788</v>
      </c>
      <c r="C23" s="13">
        <v>6222</v>
      </c>
      <c r="D23" s="13">
        <v>4867</v>
      </c>
      <c r="E23" s="13">
        <v>3646</v>
      </c>
      <c r="F23" s="13">
        <v>4652</v>
      </c>
      <c r="G23" s="13">
        <v>8300</v>
      </c>
      <c r="H23" s="13">
        <v>6300</v>
      </c>
      <c r="I23" s="13">
        <v>1079</v>
      </c>
      <c r="J23" s="13">
        <v>1683</v>
      </c>
      <c r="K23" s="11">
        <f t="shared" si="4"/>
        <v>41537</v>
      </c>
    </row>
    <row r="24" spans="1:11" ht="17.25" customHeight="1">
      <c r="A24" s="16" t="s">
        <v>26</v>
      </c>
      <c r="B24" s="13">
        <f>+B25+B26</f>
        <v>164755</v>
      </c>
      <c r="C24" s="13">
        <f aca="true" t="shared" si="7" ref="C24:J24">+C25+C26</f>
        <v>230510</v>
      </c>
      <c r="D24" s="13">
        <f t="shared" si="7"/>
        <v>243131</v>
      </c>
      <c r="E24" s="13">
        <f t="shared" si="7"/>
        <v>155496</v>
      </c>
      <c r="F24" s="13">
        <f t="shared" si="7"/>
        <v>189865</v>
      </c>
      <c r="G24" s="13">
        <f t="shared" si="7"/>
        <v>271214</v>
      </c>
      <c r="H24" s="13">
        <f t="shared" si="7"/>
        <v>136086</v>
      </c>
      <c r="I24" s="13">
        <f t="shared" si="7"/>
        <v>39459</v>
      </c>
      <c r="J24" s="13">
        <f t="shared" si="7"/>
        <v>106405</v>
      </c>
      <c r="K24" s="11">
        <f t="shared" si="4"/>
        <v>1536921</v>
      </c>
    </row>
    <row r="25" spans="1:12" ht="17.25" customHeight="1">
      <c r="A25" s="12" t="s">
        <v>115</v>
      </c>
      <c r="B25" s="13">
        <v>67672</v>
      </c>
      <c r="C25" s="13">
        <v>105118</v>
      </c>
      <c r="D25" s="13">
        <v>117935</v>
      </c>
      <c r="E25" s="13">
        <v>76124</v>
      </c>
      <c r="F25" s="13">
        <v>86333</v>
      </c>
      <c r="G25" s="13">
        <v>116937</v>
      </c>
      <c r="H25" s="13">
        <v>59921</v>
      </c>
      <c r="I25" s="13">
        <v>21609</v>
      </c>
      <c r="J25" s="13">
        <v>48213</v>
      </c>
      <c r="K25" s="11">
        <f t="shared" si="4"/>
        <v>699862</v>
      </c>
      <c r="L25" s="50"/>
    </row>
    <row r="26" spans="1:12" ht="17.25" customHeight="1">
      <c r="A26" s="12" t="s">
        <v>116</v>
      </c>
      <c r="B26" s="13">
        <v>97083</v>
      </c>
      <c r="C26" s="13">
        <v>125392</v>
      </c>
      <c r="D26" s="13">
        <v>125196</v>
      </c>
      <c r="E26" s="13">
        <v>79372</v>
      </c>
      <c r="F26" s="13">
        <v>103532</v>
      </c>
      <c r="G26" s="13">
        <v>154277</v>
      </c>
      <c r="H26" s="13">
        <v>76165</v>
      </c>
      <c r="I26" s="13">
        <v>17850</v>
      </c>
      <c r="J26" s="13">
        <v>58192</v>
      </c>
      <c r="K26" s="11">
        <f t="shared" si="4"/>
        <v>837059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8050</v>
      </c>
      <c r="I27" s="11">
        <v>0</v>
      </c>
      <c r="J27" s="11">
        <v>0</v>
      </c>
      <c r="K27" s="11">
        <f t="shared" si="4"/>
        <v>8050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8677.16</v>
      </c>
      <c r="I35" s="19">
        <v>0</v>
      </c>
      <c r="J35" s="19">
        <v>0</v>
      </c>
      <c r="K35" s="23">
        <f>SUM(B35:J35)</f>
        <v>8677.16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1768524.49</v>
      </c>
      <c r="C47" s="22">
        <f aca="true" t="shared" si="12" ref="C47:H47">+C48+C57</f>
        <v>2595826.12</v>
      </c>
      <c r="D47" s="22">
        <f t="shared" si="12"/>
        <v>2986664.0699999994</v>
      </c>
      <c r="E47" s="22">
        <f t="shared" si="12"/>
        <v>1727749.3199999998</v>
      </c>
      <c r="F47" s="22">
        <f t="shared" si="12"/>
        <v>2280463.6300000004</v>
      </c>
      <c r="G47" s="22">
        <f t="shared" si="12"/>
        <v>3247143.4</v>
      </c>
      <c r="H47" s="22">
        <f t="shared" si="12"/>
        <v>1731250.46</v>
      </c>
      <c r="I47" s="22">
        <f>+I48+I57</f>
        <v>662631.07</v>
      </c>
      <c r="J47" s="22">
        <f>+J48+J57</f>
        <v>1043632.16</v>
      </c>
      <c r="K47" s="22">
        <f>SUM(B47:J47)</f>
        <v>18043884.720000003</v>
      </c>
    </row>
    <row r="48" spans="1:11" ht="17.25" customHeight="1">
      <c r="A48" s="16" t="s">
        <v>108</v>
      </c>
      <c r="B48" s="23">
        <f>SUM(B49:B56)</f>
        <v>1750675.83</v>
      </c>
      <c r="C48" s="23">
        <f aca="true" t="shared" si="13" ref="C48:J48">SUM(C49:C56)</f>
        <v>2570541.49</v>
      </c>
      <c r="D48" s="23">
        <f t="shared" si="13"/>
        <v>2960541.2299999995</v>
      </c>
      <c r="E48" s="23">
        <f t="shared" si="13"/>
        <v>1704799.7599999998</v>
      </c>
      <c r="F48" s="23">
        <f t="shared" si="13"/>
        <v>2256787.8600000003</v>
      </c>
      <c r="G48" s="23">
        <f t="shared" si="13"/>
        <v>3216641.6599999997</v>
      </c>
      <c r="H48" s="23">
        <f t="shared" si="13"/>
        <v>1710700.75</v>
      </c>
      <c r="I48" s="23">
        <f t="shared" si="13"/>
        <v>662631.07</v>
      </c>
      <c r="J48" s="23">
        <f t="shared" si="13"/>
        <v>1029270.03</v>
      </c>
      <c r="K48" s="23">
        <f aca="true" t="shared" si="14" ref="K48:K57">SUM(B48:J48)</f>
        <v>17862589.68</v>
      </c>
    </row>
    <row r="49" spans="1:11" ht="17.25" customHeight="1">
      <c r="A49" s="34" t="s">
        <v>43</v>
      </c>
      <c r="B49" s="23">
        <f aca="true" t="shared" si="15" ref="B49:H49">ROUND(B30*B7,2)</f>
        <v>1749520.31</v>
      </c>
      <c r="C49" s="23">
        <f t="shared" si="15"/>
        <v>2563004.24</v>
      </c>
      <c r="D49" s="23">
        <f t="shared" si="15"/>
        <v>2958261.32</v>
      </c>
      <c r="E49" s="23">
        <f t="shared" si="15"/>
        <v>1703901.73</v>
      </c>
      <c r="F49" s="23">
        <f t="shared" si="15"/>
        <v>2255001.66</v>
      </c>
      <c r="G49" s="23">
        <f t="shared" si="15"/>
        <v>3214110.76</v>
      </c>
      <c r="H49" s="23">
        <f t="shared" si="15"/>
        <v>1700975.47</v>
      </c>
      <c r="I49" s="23">
        <f>ROUND(I30*I7,2)</f>
        <v>661565.35</v>
      </c>
      <c r="J49" s="23">
        <f>ROUND(J30*J7,2)</f>
        <v>1027052.99</v>
      </c>
      <c r="K49" s="23">
        <f t="shared" si="14"/>
        <v>17833393.830000002</v>
      </c>
    </row>
    <row r="50" spans="1:11" ht="17.25" customHeight="1">
      <c r="A50" s="34" t="s">
        <v>44</v>
      </c>
      <c r="B50" s="19">
        <v>0</v>
      </c>
      <c r="C50" s="23">
        <f>ROUND(C31*C7,2)</f>
        <v>5696.98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5696.98</v>
      </c>
    </row>
    <row r="51" spans="1:11" ht="17.25" customHeight="1">
      <c r="A51" s="64" t="s">
        <v>104</v>
      </c>
      <c r="B51" s="65">
        <f aca="true" t="shared" si="16" ref="B51:H51">ROUND(B32*B7,2)</f>
        <v>-2936.16</v>
      </c>
      <c r="C51" s="65">
        <f t="shared" si="16"/>
        <v>-3933.45</v>
      </c>
      <c r="D51" s="65">
        <f t="shared" si="16"/>
        <v>-4105.85</v>
      </c>
      <c r="E51" s="65">
        <f t="shared" si="16"/>
        <v>-2547.37</v>
      </c>
      <c r="F51" s="65">
        <f t="shared" si="16"/>
        <v>-3495.32</v>
      </c>
      <c r="G51" s="65">
        <f t="shared" si="16"/>
        <v>-4899.18</v>
      </c>
      <c r="H51" s="65">
        <f t="shared" si="16"/>
        <v>-2666.92</v>
      </c>
      <c r="I51" s="19">
        <v>0</v>
      </c>
      <c r="J51" s="19">
        <v>0</v>
      </c>
      <c r="K51" s="65">
        <f>SUM(B51:J51)</f>
        <v>-24584.25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8677.16</v>
      </c>
      <c r="I53" s="31">
        <f>+I35</f>
        <v>0</v>
      </c>
      <c r="J53" s="31">
        <f>+J35</f>
        <v>0</v>
      </c>
      <c r="K53" s="23">
        <f t="shared" si="14"/>
        <v>8677.16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-294746.43</v>
      </c>
      <c r="C61" s="35">
        <f t="shared" si="17"/>
        <v>-248459.78</v>
      </c>
      <c r="D61" s="35">
        <f t="shared" si="17"/>
        <v>-283575.81999999995</v>
      </c>
      <c r="E61" s="35">
        <f t="shared" si="17"/>
        <v>-380590.86</v>
      </c>
      <c r="F61" s="35">
        <f t="shared" si="17"/>
        <v>-389774</v>
      </c>
      <c r="G61" s="35">
        <f t="shared" si="17"/>
        <v>-385262.55000000005</v>
      </c>
      <c r="H61" s="35">
        <f t="shared" si="17"/>
        <v>-205182.90000000002</v>
      </c>
      <c r="I61" s="35">
        <f t="shared" si="17"/>
        <v>-107915.76000000001</v>
      </c>
      <c r="J61" s="35">
        <f t="shared" si="17"/>
        <v>-83131.78</v>
      </c>
      <c r="K61" s="35">
        <f>SUM(B61:J61)</f>
        <v>-2378639.8799999994</v>
      </c>
    </row>
    <row r="62" spans="1:11" ht="18.75" customHeight="1">
      <c r="A62" s="16" t="s">
        <v>74</v>
      </c>
      <c r="B62" s="35">
        <f aca="true" t="shared" si="18" ref="B62:J62">B63+B64+B65+B66+B67+B68</f>
        <v>-247119.95</v>
      </c>
      <c r="C62" s="35">
        <f t="shared" si="18"/>
        <v>-179588.84</v>
      </c>
      <c r="D62" s="35">
        <f t="shared" si="18"/>
        <v>-207334.34999999998</v>
      </c>
      <c r="E62" s="35">
        <f t="shared" si="18"/>
        <v>-335121.76</v>
      </c>
      <c r="F62" s="35">
        <f t="shared" si="18"/>
        <v>-325069.97</v>
      </c>
      <c r="G62" s="35">
        <f t="shared" si="18"/>
        <v>-324554.78</v>
      </c>
      <c r="H62" s="35">
        <f t="shared" si="18"/>
        <v>-159246.6</v>
      </c>
      <c r="I62" s="35">
        <f t="shared" si="18"/>
        <v>-28355.6</v>
      </c>
      <c r="J62" s="35">
        <f t="shared" si="18"/>
        <v>-54305.8</v>
      </c>
      <c r="K62" s="35">
        <f aca="true" t="shared" si="19" ref="K62:K91">SUM(B62:J62)</f>
        <v>-1860697.6500000004</v>
      </c>
    </row>
    <row r="63" spans="1:11" ht="18.75" customHeight="1">
      <c r="A63" s="12" t="s">
        <v>75</v>
      </c>
      <c r="B63" s="35">
        <f>-ROUND(B9*$D$3,2)</f>
        <v>-124039.6</v>
      </c>
      <c r="C63" s="35">
        <f aca="true" t="shared" si="20" ref="C63:J63">-ROUND(C9*$D$3,2)</f>
        <v>-175373.8</v>
      </c>
      <c r="D63" s="35">
        <f t="shared" si="20"/>
        <v>-150947.4</v>
      </c>
      <c r="E63" s="35">
        <f t="shared" si="20"/>
        <v>-118172.4</v>
      </c>
      <c r="F63" s="35">
        <f t="shared" si="20"/>
        <v>-126874.4</v>
      </c>
      <c r="G63" s="35">
        <f t="shared" si="20"/>
        <v>-170110.8</v>
      </c>
      <c r="H63" s="35">
        <f t="shared" si="20"/>
        <v>-159246.6</v>
      </c>
      <c r="I63" s="35">
        <f t="shared" si="20"/>
        <v>-28355.6</v>
      </c>
      <c r="J63" s="35">
        <f t="shared" si="20"/>
        <v>-54305.8</v>
      </c>
      <c r="K63" s="35">
        <f t="shared" si="19"/>
        <v>-1107426.4000000001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-2101.4</v>
      </c>
      <c r="C65" s="35">
        <v>-258.4</v>
      </c>
      <c r="D65" s="35">
        <v>-440.8</v>
      </c>
      <c r="E65" s="35">
        <v>-1094.4</v>
      </c>
      <c r="F65" s="35">
        <v>-969</v>
      </c>
      <c r="G65" s="35">
        <v>-642.2</v>
      </c>
      <c r="H65" s="19">
        <v>0</v>
      </c>
      <c r="I65" s="19">
        <v>0</v>
      </c>
      <c r="J65" s="19">
        <v>0</v>
      </c>
      <c r="K65" s="35">
        <f t="shared" si="19"/>
        <v>-5506.2</v>
      </c>
    </row>
    <row r="66" spans="1:11" ht="18.75" customHeight="1">
      <c r="A66" s="12" t="s">
        <v>105</v>
      </c>
      <c r="B66" s="35">
        <v>-5559.4</v>
      </c>
      <c r="C66" s="35">
        <v>-1109.6</v>
      </c>
      <c r="D66" s="35">
        <v>-1915.2</v>
      </c>
      <c r="E66" s="35">
        <v>-4187.6</v>
      </c>
      <c r="F66" s="35">
        <v>-1900</v>
      </c>
      <c r="G66" s="35">
        <v>-1330</v>
      </c>
      <c r="H66" s="19">
        <v>0</v>
      </c>
      <c r="I66" s="19">
        <v>0</v>
      </c>
      <c r="J66" s="19">
        <v>0</v>
      </c>
      <c r="K66" s="35">
        <f t="shared" si="19"/>
        <v>-16001.800000000001</v>
      </c>
    </row>
    <row r="67" spans="1:11" ht="18.75" customHeight="1">
      <c r="A67" s="12" t="s">
        <v>52</v>
      </c>
      <c r="B67" s="35">
        <v>-115419.55</v>
      </c>
      <c r="C67" s="35">
        <v>-2847.04</v>
      </c>
      <c r="D67" s="35">
        <v>-54030.95</v>
      </c>
      <c r="E67" s="35">
        <v>-211667.36</v>
      </c>
      <c r="F67" s="35">
        <v>-195326.57</v>
      </c>
      <c r="G67" s="35">
        <v>-152471.78</v>
      </c>
      <c r="H67" s="19">
        <v>0</v>
      </c>
      <c r="I67" s="19">
        <v>0</v>
      </c>
      <c r="J67" s="19">
        <v>0</v>
      </c>
      <c r="K67" s="35">
        <f t="shared" si="19"/>
        <v>-731763.25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-47626.48</v>
      </c>
      <c r="C69" s="65">
        <f>SUM(C70:C102)</f>
        <v>-68870.94</v>
      </c>
      <c r="D69" s="65">
        <f>SUM(D70:D102)</f>
        <v>-76241.47</v>
      </c>
      <c r="E69" s="65">
        <f aca="true" t="shared" si="21" ref="E69:J69">SUM(E70:E102)</f>
        <v>-45469.100000000006</v>
      </c>
      <c r="F69" s="65">
        <f t="shared" si="21"/>
        <v>-64704.03</v>
      </c>
      <c r="G69" s="65">
        <f t="shared" si="21"/>
        <v>-91574.02000000002</v>
      </c>
      <c r="H69" s="65">
        <f t="shared" si="21"/>
        <v>-45936.3</v>
      </c>
      <c r="I69" s="65">
        <f t="shared" si="21"/>
        <v>-79560.16</v>
      </c>
      <c r="J69" s="65">
        <f t="shared" si="21"/>
        <v>-28825.980000000003</v>
      </c>
      <c r="K69" s="65">
        <f t="shared" si="19"/>
        <v>-548808.48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-1000</v>
      </c>
      <c r="I84" s="65">
        <v>-1000</v>
      </c>
      <c r="J84" s="19">
        <v>0</v>
      </c>
      <c r="K84" s="65">
        <f t="shared" si="19"/>
        <v>-10000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136</v>
      </c>
      <c r="B101" s="35">
        <v>-2210.96</v>
      </c>
      <c r="C101" s="35">
        <v>-3187.08</v>
      </c>
      <c r="D101" s="35">
        <v>-3797.01</v>
      </c>
      <c r="E101" s="35">
        <v>-2099.51</v>
      </c>
      <c r="F101" s="35">
        <v>-2888.75</v>
      </c>
      <c r="G101" s="35">
        <v>-5059.1</v>
      </c>
      <c r="H101" s="35">
        <v>-2107.08</v>
      </c>
      <c r="I101" s="35">
        <v>-762.25</v>
      </c>
      <c r="J101" s="35">
        <v>-1290.71</v>
      </c>
      <c r="K101" s="35">
        <f>SUM(B101:J101)</f>
        <v>-23402.449999999997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35">
        <v>30866.25</v>
      </c>
      <c r="H103" s="19">
        <v>0</v>
      </c>
      <c r="I103" s="19">
        <v>0</v>
      </c>
      <c r="J103" s="19">
        <v>0</v>
      </c>
      <c r="K103" s="35">
        <f>SUM(B103:J103)</f>
        <v>30866.25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1473778.06</v>
      </c>
      <c r="C106" s="24">
        <f t="shared" si="22"/>
        <v>2347366.3400000003</v>
      </c>
      <c r="D106" s="24">
        <f t="shared" si="22"/>
        <v>2703088.249999999</v>
      </c>
      <c r="E106" s="24">
        <f t="shared" si="22"/>
        <v>1347158.4599999997</v>
      </c>
      <c r="F106" s="24">
        <f t="shared" si="22"/>
        <v>1890689.6300000004</v>
      </c>
      <c r="G106" s="24">
        <f t="shared" si="22"/>
        <v>2861880.85</v>
      </c>
      <c r="H106" s="24">
        <f t="shared" si="22"/>
        <v>1526067.5599999998</v>
      </c>
      <c r="I106" s="24">
        <f>+I107+I108</f>
        <v>554715.3099999999</v>
      </c>
      <c r="J106" s="24">
        <f>+J107+J108</f>
        <v>960500.38</v>
      </c>
      <c r="K106" s="46">
        <f>SUM(B106:J106)</f>
        <v>15665244.840000002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1455929.4000000001</v>
      </c>
      <c r="C107" s="24">
        <f t="shared" si="23"/>
        <v>2322081.7100000004</v>
      </c>
      <c r="D107" s="24">
        <f t="shared" si="23"/>
        <v>2676965.409999999</v>
      </c>
      <c r="E107" s="24">
        <f t="shared" si="23"/>
        <v>1324208.8999999997</v>
      </c>
      <c r="F107" s="24">
        <f t="shared" si="23"/>
        <v>1867013.8600000003</v>
      </c>
      <c r="G107" s="24">
        <f t="shared" si="23"/>
        <v>2831379.11</v>
      </c>
      <c r="H107" s="24">
        <f t="shared" si="23"/>
        <v>1505517.8499999999</v>
      </c>
      <c r="I107" s="24">
        <f t="shared" si="23"/>
        <v>554715.3099999999</v>
      </c>
      <c r="J107" s="24">
        <f t="shared" si="23"/>
        <v>946138.25</v>
      </c>
      <c r="K107" s="46">
        <f>SUM(B107:J107)</f>
        <v>15483949.799999999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15665244.840000002</v>
      </c>
      <c r="L114" s="52"/>
    </row>
    <row r="115" spans="1:11" ht="18.75" customHeight="1">
      <c r="A115" s="26" t="s">
        <v>70</v>
      </c>
      <c r="B115" s="27">
        <v>192237.52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192237.52</v>
      </c>
    </row>
    <row r="116" spans="1:11" ht="18.75" customHeight="1">
      <c r="A116" s="26" t="s">
        <v>71</v>
      </c>
      <c r="B116" s="27">
        <v>1281540.54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1281540.54</v>
      </c>
    </row>
    <row r="117" spans="1:11" ht="18.75" customHeight="1">
      <c r="A117" s="26" t="s">
        <v>72</v>
      </c>
      <c r="B117" s="38">
        <v>0</v>
      </c>
      <c r="C117" s="27">
        <f>+C106</f>
        <v>2347366.3400000003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2347366.3400000003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2703088.249999999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2703088.249999999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1212442.61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1212442.61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134715.85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134715.85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389474.96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389474.96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724777.44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724777.44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87322.41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87322.41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689114.82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689114.82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833245.49</v>
      </c>
      <c r="H125" s="38">
        <v>0</v>
      </c>
      <c r="I125" s="38">
        <v>0</v>
      </c>
      <c r="J125" s="38">
        <v>0</v>
      </c>
      <c r="K125" s="39">
        <f t="shared" si="25"/>
        <v>833245.49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66398.42</v>
      </c>
      <c r="H126" s="38">
        <v>0</v>
      </c>
      <c r="I126" s="38">
        <v>0</v>
      </c>
      <c r="J126" s="38">
        <v>0</v>
      </c>
      <c r="K126" s="39">
        <f t="shared" si="25"/>
        <v>66398.42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430682.71</v>
      </c>
      <c r="H127" s="38">
        <v>0</v>
      </c>
      <c r="I127" s="38">
        <v>0</v>
      </c>
      <c r="J127" s="38">
        <v>0</v>
      </c>
      <c r="K127" s="39">
        <f t="shared" si="25"/>
        <v>430682.71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412950.87</v>
      </c>
      <c r="H128" s="38">
        <v>0</v>
      </c>
      <c r="I128" s="38">
        <v>0</v>
      </c>
      <c r="J128" s="38">
        <v>0</v>
      </c>
      <c r="K128" s="39">
        <f t="shared" si="25"/>
        <v>412950.87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1118603.37</v>
      </c>
      <c r="H129" s="38">
        <v>0</v>
      </c>
      <c r="I129" s="38">
        <v>0</v>
      </c>
      <c r="J129" s="38">
        <v>0</v>
      </c>
      <c r="K129" s="39">
        <f t="shared" si="25"/>
        <v>1118603.37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555912.46</v>
      </c>
      <c r="I130" s="38">
        <v>0</v>
      </c>
      <c r="J130" s="38">
        <v>0</v>
      </c>
      <c r="K130" s="39">
        <f t="shared" si="25"/>
        <v>555912.46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970155.1</v>
      </c>
      <c r="I131" s="38">
        <v>0</v>
      </c>
      <c r="J131" s="38">
        <v>0</v>
      </c>
      <c r="K131" s="39">
        <f t="shared" si="25"/>
        <v>970155.1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554715.31</v>
      </c>
      <c r="J132" s="38"/>
      <c r="K132" s="39">
        <f t="shared" si="25"/>
        <v>554715.31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960500.37</v>
      </c>
      <c r="K133" s="42">
        <f t="shared" si="25"/>
        <v>960500.37</v>
      </c>
    </row>
    <row r="134" spans="1:11" ht="18.75" customHeight="1">
      <c r="A134" s="74" t="s">
        <v>134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0.010000000009313226</v>
      </c>
      <c r="K134" s="49"/>
    </row>
    <row r="135" ht="18" customHeight="1">
      <c r="A135" s="74" t="s">
        <v>138</v>
      </c>
    </row>
    <row r="136" ht="18" customHeight="1">
      <c r="A136" s="74" t="s">
        <v>139</v>
      </c>
    </row>
    <row r="137" ht="18" customHeight="1">
      <c r="A137" s="74" t="s">
        <v>140</v>
      </c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2017-10-25T11:28:51Z</dcterms:modified>
  <cp:category/>
  <cp:version/>
  <cp:contentType/>
  <cp:contentStatus/>
</cp:coreProperties>
</file>