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<sst xmlns="http://schemas.openxmlformats.org/spreadsheetml/2006/main" count="140" uniqueCount="140">
  <si>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</si>
  <si>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</si>
  <si>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</si>
  <si>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</si>
  <si>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</si>
  <si>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</si>
  <si>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</si>
  <si>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</si>
  <si>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</si>
  <si>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</si>
  <si>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</si>
  <si>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</si>
  <si>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</si>
  <si>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</si>
  <si>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</si>
  <si>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</si>
  <si>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</si>
  <si>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</si>
  <si>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</si>
  <si>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</si>
  <si>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</si>
  <si>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</si>
  <si>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</si>
  <si>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</si>
  <si>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</si>
  <si>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</si>
  <si>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</si>
  <si>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</si>
  <si>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</si>
  <si>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</si>
  <si>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</si>
  <si>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</si>
  <si>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</si>
  <si>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</si>
  <si>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</si>
  <si>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</si>
  <si>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</si>
  <si>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</si>
  <si>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</si>
  <si>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</si>
  <si>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</si>
  <si>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</si>
  <si>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</si>
  <si>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</si>
  <si>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</si>
  <si>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</si>
  <si>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</si>
  <si>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</si>
  <si>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</si>
  <si>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</si>
  <si>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</si>
  <si>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</si>
  <si>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</si>
  <si>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</si>
  <si>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</si>
  <si>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</si>
  <si>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</si>
  <si>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</si>
  <si>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</si>
  <si>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</si>
  <si>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</si>
  <si>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</si>
  <si>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</si>
  <si>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</si>
  <si>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</si>
  <si>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</si>
  <si>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</si>
  <si>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</si>
  <si>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</si>
  <si>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</si>
  <si>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</si>
  <si>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</si>
  <si>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</si>
  <si>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</si>
  <si>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</si>
  <si>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</si>
  <si>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</si>
  <si>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</si>
  <si>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</si>
  <si>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</si>
  <si>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</si>
  <si>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</si>
  <si>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</si>
  <si>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</si>
  <si>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</si>
  <si>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</si>
  <si>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</si>
  <si>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</si>
  <si>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</si>
  <si>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</si>
  <si>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</si>
  <si>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</si>
  <si>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</si>
  <si>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</si>
  <si>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</si>
  <si>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</si>
  <si>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</si>
  <si>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</si>
  <si>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</si>
  <si>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</si>
  <si>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</si>
  <si>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</si>
  <si>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</si>
  <si>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</si>
  <si>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</si>
  <si>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</si>
  <si>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</si>
  <si>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</si>
  <si>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</si>
  <si>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</si>
  <si>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</si>
  <si>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</si>
  <si>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</si>
  <si>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</si>
  <si>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</si>
  <si>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</si>
  <si>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</si>
  <si>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</si>
  <si>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</si>
  <si>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</si>
  <si>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</si>
  <si>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</si>
  <si>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</si>
  <si>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</si>
  <si>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</si>
  <si>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</si>
  <si>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</si>
  <si>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</si>
  <si>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</si>
  <si>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</si>
  <si>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</si>
  <si>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</si>
  <si>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</si>
  <si>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6.2.31. Ajuste de Remuneração Previsto Contratualmente ¹</t>
  </si>
  <si>
    <t>Notas:</t>
  </si>
  <si>
    <t xml:space="preserve">6.2.32. Revisão do ajuste de Remuneração Previsto Contratualmente </t>
  </si>
  <si>
    <t>OPERAÇÃO 16/10/17 - VENCIMENTO 23/10/17</t>
  </si>
  <si>
    <t>6.3. Revisão de Remuneração pelo Transporte Coletivo ²</t>
  </si>
  <si>
    <t>(1) Ajuste de remuneração previsto contratualmente, período de 25/08 a 24/09/17, parcela 14/20.</t>
  </si>
  <si>
    <t>(2)   Pagamento de combustível não fóssil de jan/17.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</si>
</sst>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5" fontId="34" fillId="0" borderId="4" xfId="46" applyNumberFormat="1" applyFont="1" applyFill="1" applyBorder="1" applyAlignment="1">
      <alignment horizontal="center"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4" fillId="35" borderId="4" xfId="46" applyNumberFormat="1" applyFont="1" applyFill="1" applyBorder="1" applyAlignment="1">
      <alignment horizontal="center"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595775</v>
      </c>
      <c r="C7" s="9">
        <f t="shared" si="0"/>
        <v>792316</v>
      </c>
      <c r="D7" s="9">
        <f t="shared" si="0"/>
        <v>801757</v>
      </c>
      <c r="E7" s="9">
        <f t="shared" si="0"/>
        <v>540648</v>
      </c>
      <c r="F7" s="9">
        <f t="shared" si="0"/>
        <v>729794</v>
      </c>
      <c r="G7" s="9">
        <f t="shared" si="0"/>
        <v>1224414</v>
      </c>
      <c r="H7" s="9">
        <f t="shared" si="0"/>
        <v>561097</v>
      </c>
      <c r="I7" s="9">
        <f t="shared" si="0"/>
        <v>122042</v>
      </c>
      <c r="J7" s="9">
        <f t="shared" si="0"/>
        <v>329304</v>
      </c>
      <c r="K7" s="9">
        <f t="shared" si="0"/>
        <v>5697147</v>
      </c>
      <c r="L7" s="50"/>
    </row>
    <row r="8" spans="1:11" ht="17.25" customHeight="1">
      <c r="A8" s="10" t="s">
        <v>97</v>
      </c>
      <c r="B8" s="11">
        <f>B9+B12+B16</f>
        <v>273582</v>
      </c>
      <c r="C8" s="11">
        <f aca="true" t="shared" si="1" ref="C8:J8">C9+C12+C16</f>
        <v>374230</v>
      </c>
      <c r="D8" s="11">
        <f t="shared" si="1"/>
        <v>351288</v>
      </c>
      <c r="E8" s="11">
        <f t="shared" si="1"/>
        <v>255264</v>
      </c>
      <c r="F8" s="11">
        <f t="shared" si="1"/>
        <v>331795</v>
      </c>
      <c r="G8" s="11">
        <f t="shared" si="1"/>
        <v>561763</v>
      </c>
      <c r="H8" s="11">
        <f t="shared" si="1"/>
        <v>284144</v>
      </c>
      <c r="I8" s="11">
        <f t="shared" si="1"/>
        <v>52576</v>
      </c>
      <c r="J8" s="11">
        <f t="shared" si="1"/>
        <v>142921</v>
      </c>
      <c r="K8" s="11">
        <f>SUM(B8:J8)</f>
        <v>2627563</v>
      </c>
    </row>
    <row r="9" spans="1:11" ht="17.25" customHeight="1">
      <c r="A9" s="15" t="s">
        <v>16</v>
      </c>
      <c r="B9" s="13">
        <f>+B10+B11</f>
        <v>34824</v>
      </c>
      <c r="C9" s="13">
        <f aca="true" t="shared" si="2" ref="C9:J9">+C10+C11</f>
        <v>49929</v>
      </c>
      <c r="D9" s="13">
        <f t="shared" si="2"/>
        <v>43624</v>
      </c>
      <c r="E9" s="13">
        <f t="shared" si="2"/>
        <v>32953</v>
      </c>
      <c r="F9" s="13">
        <f t="shared" si="2"/>
        <v>36091</v>
      </c>
      <c r="G9" s="13">
        <f t="shared" si="2"/>
        <v>48505</v>
      </c>
      <c r="H9" s="13">
        <f t="shared" si="2"/>
        <v>42911</v>
      </c>
      <c r="I9" s="13">
        <f t="shared" si="2"/>
        <v>7596</v>
      </c>
      <c r="J9" s="13">
        <f t="shared" si="2"/>
        <v>16249</v>
      </c>
      <c r="K9" s="11">
        <f>SUM(B9:J9)</f>
        <v>312682</v>
      </c>
    </row>
    <row r="10" spans="1:11" ht="17.25" customHeight="1">
      <c r="A10" s="29" t="s">
        <v>17</v>
      </c>
      <c r="B10" s="13">
        <v>34824</v>
      </c>
      <c r="C10" s="13">
        <v>49929</v>
      </c>
      <c r="D10" s="13">
        <v>43624</v>
      </c>
      <c r="E10" s="13">
        <v>32953</v>
      </c>
      <c r="F10" s="13">
        <v>36091</v>
      </c>
      <c r="G10" s="13">
        <v>48505</v>
      </c>
      <c r="H10" s="13">
        <v>42911</v>
      </c>
      <c r="I10" s="13">
        <v>7596</v>
      </c>
      <c r="J10" s="13">
        <v>16249</v>
      </c>
      <c r="K10" s="11">
        <f>SUM(B10:J10)</f>
        <v>312682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224583</v>
      </c>
      <c r="C12" s="17">
        <f t="shared" si="3"/>
        <v>304249</v>
      </c>
      <c r="D12" s="17">
        <f t="shared" si="3"/>
        <v>289218</v>
      </c>
      <c r="E12" s="17">
        <f t="shared" si="3"/>
        <v>209403</v>
      </c>
      <c r="F12" s="17">
        <f t="shared" si="3"/>
        <v>275631</v>
      </c>
      <c r="G12" s="17">
        <f t="shared" si="3"/>
        <v>478624</v>
      </c>
      <c r="H12" s="17">
        <f t="shared" si="3"/>
        <v>227260</v>
      </c>
      <c r="I12" s="17">
        <f t="shared" si="3"/>
        <v>41942</v>
      </c>
      <c r="J12" s="17">
        <f t="shared" si="3"/>
        <v>118923</v>
      </c>
      <c r="K12" s="11">
        <f aca="true" t="shared" si="4" ref="K12:K27">SUM(B12:J12)</f>
        <v>2169833</v>
      </c>
    </row>
    <row r="13" spans="1:13" ht="17.25" customHeight="1">
      <c r="A13" s="14" t="s">
        <v>19</v>
      </c>
      <c r="B13" s="13">
        <v>102538</v>
      </c>
      <c r="C13" s="13">
        <v>147229</v>
      </c>
      <c r="D13" s="13">
        <v>145807</v>
      </c>
      <c r="E13" s="13">
        <v>101782</v>
      </c>
      <c r="F13" s="13">
        <v>132874</v>
      </c>
      <c r="G13" s="13">
        <v>216999</v>
      </c>
      <c r="H13" s="13">
        <v>98841</v>
      </c>
      <c r="I13" s="13">
        <v>22327</v>
      </c>
      <c r="J13" s="13">
        <v>59207</v>
      </c>
      <c r="K13" s="11">
        <f t="shared" si="4"/>
        <v>1027604</v>
      </c>
      <c r="L13" s="50"/>
      <c r="M13" s="51"/>
    </row>
    <row r="14" spans="1:12" ht="17.25" customHeight="1">
      <c r="A14" s="14" t="s">
        <v>20</v>
      </c>
      <c r="B14" s="13">
        <v>111859</v>
      </c>
      <c r="C14" s="13">
        <v>140181</v>
      </c>
      <c r="D14" s="13">
        <v>132783</v>
      </c>
      <c r="E14" s="13">
        <v>97709</v>
      </c>
      <c r="F14" s="13">
        <v>132241</v>
      </c>
      <c r="G14" s="13">
        <v>244486</v>
      </c>
      <c r="H14" s="13">
        <v>109936</v>
      </c>
      <c r="I14" s="13">
        <v>16999</v>
      </c>
      <c r="J14" s="13">
        <v>56044</v>
      </c>
      <c r="K14" s="11">
        <f t="shared" si="4"/>
        <v>1042238</v>
      </c>
      <c r="L14" s="50"/>
    </row>
    <row r="15" spans="1:11" ht="17.25" customHeight="1">
      <c r="A15" s="14" t="s">
        <v>21</v>
      </c>
      <c r="B15" s="13">
        <v>10186</v>
      </c>
      <c r="C15" s="13">
        <v>16839</v>
      </c>
      <c r="D15" s="13">
        <v>10628</v>
      </c>
      <c r="E15" s="13">
        <v>9912</v>
      </c>
      <c r="F15" s="13">
        <v>10516</v>
      </c>
      <c r="G15" s="13">
        <v>17139</v>
      </c>
      <c r="H15" s="13">
        <v>18483</v>
      </c>
      <c r="I15" s="13">
        <v>2616</v>
      </c>
      <c r="J15" s="13">
        <v>3672</v>
      </c>
      <c r="K15" s="11">
        <f t="shared" si="4"/>
        <v>99991</v>
      </c>
    </row>
    <row r="16" spans="1:11" ht="17.25" customHeight="1">
      <c r="A16" s="15" t="s">
        <v>93</v>
      </c>
      <c r="B16" s="13">
        <f>B17+B18+B19</f>
        <v>14175</v>
      </c>
      <c r="C16" s="13">
        <f aca="true" t="shared" si="5" ref="C16:J16">C17+C18+C19</f>
        <v>20052</v>
      </c>
      <c r="D16" s="13">
        <f t="shared" si="5"/>
        <v>18446</v>
      </c>
      <c r="E16" s="13">
        <f t="shared" si="5"/>
        <v>12908</v>
      </c>
      <c r="F16" s="13">
        <f t="shared" si="5"/>
        <v>20073</v>
      </c>
      <c r="G16" s="13">
        <f t="shared" si="5"/>
        <v>34634</v>
      </c>
      <c r="H16" s="13">
        <f t="shared" si="5"/>
        <v>13973</v>
      </c>
      <c r="I16" s="13">
        <f t="shared" si="5"/>
        <v>3038</v>
      </c>
      <c r="J16" s="13">
        <f t="shared" si="5"/>
        <v>7749</v>
      </c>
      <c r="K16" s="11">
        <f t="shared" si="4"/>
        <v>145048</v>
      </c>
    </row>
    <row r="17" spans="1:11" ht="17.25" customHeight="1">
      <c r="A17" s="14" t="s">
        <v>94</v>
      </c>
      <c r="B17" s="13">
        <v>14064</v>
      </c>
      <c r="C17" s="13">
        <v>19948</v>
      </c>
      <c r="D17" s="13">
        <v>18344</v>
      </c>
      <c r="E17" s="13">
        <v>12830</v>
      </c>
      <c r="F17" s="13">
        <v>19967</v>
      </c>
      <c r="G17" s="13">
        <v>34435</v>
      </c>
      <c r="H17" s="13">
        <v>13865</v>
      </c>
      <c r="I17" s="13">
        <v>3014</v>
      </c>
      <c r="J17" s="13">
        <v>7718</v>
      </c>
      <c r="K17" s="11">
        <f t="shared" si="4"/>
        <v>144185</v>
      </c>
    </row>
    <row r="18" spans="1:11" ht="17.25" customHeight="1">
      <c r="A18" s="14" t="s">
        <v>95</v>
      </c>
      <c r="B18" s="13">
        <v>88</v>
      </c>
      <c r="C18" s="13">
        <v>84</v>
      </c>
      <c r="D18" s="13">
        <v>78</v>
      </c>
      <c r="E18" s="13">
        <v>77</v>
      </c>
      <c r="F18" s="13">
        <v>94</v>
      </c>
      <c r="G18" s="13">
        <v>183</v>
      </c>
      <c r="H18" s="13">
        <v>92</v>
      </c>
      <c r="I18" s="13">
        <v>23</v>
      </c>
      <c r="J18" s="13">
        <v>28</v>
      </c>
      <c r="K18" s="11">
        <f t="shared" si="4"/>
        <v>747</v>
      </c>
    </row>
    <row r="19" spans="1:11" ht="17.25" customHeight="1">
      <c r="A19" s="14" t="s">
        <v>96</v>
      </c>
      <c r="B19" s="13">
        <v>23</v>
      </c>
      <c r="C19" s="13">
        <v>20</v>
      </c>
      <c r="D19" s="13">
        <v>24</v>
      </c>
      <c r="E19" s="13">
        <v>1</v>
      </c>
      <c r="F19" s="13">
        <v>12</v>
      </c>
      <c r="G19" s="13">
        <v>16</v>
      </c>
      <c r="H19" s="13">
        <v>16</v>
      </c>
      <c r="I19" s="13">
        <v>1</v>
      </c>
      <c r="J19" s="13">
        <v>3</v>
      </c>
      <c r="K19" s="11">
        <f t="shared" si="4"/>
        <v>116</v>
      </c>
    </row>
    <row r="20" spans="1:11" ht="17.25" customHeight="1">
      <c r="A20" s="16" t="s">
        <v>22</v>
      </c>
      <c r="B20" s="11">
        <f>+B21+B22+B23</f>
        <v>161910</v>
      </c>
      <c r="C20" s="11">
        <f aca="true" t="shared" si="6" ref="C20:J20">+C21+C22+C23</f>
        <v>189898</v>
      </c>
      <c r="D20" s="11">
        <f t="shared" si="6"/>
        <v>212185</v>
      </c>
      <c r="E20" s="11">
        <f t="shared" si="6"/>
        <v>133883</v>
      </c>
      <c r="F20" s="11">
        <f t="shared" si="6"/>
        <v>210940</v>
      </c>
      <c r="G20" s="11">
        <f t="shared" si="6"/>
        <v>396401</v>
      </c>
      <c r="H20" s="11">
        <f t="shared" si="6"/>
        <v>137905</v>
      </c>
      <c r="I20" s="11">
        <f t="shared" si="6"/>
        <v>31646</v>
      </c>
      <c r="J20" s="11">
        <f t="shared" si="6"/>
        <v>80799</v>
      </c>
      <c r="K20" s="11">
        <f t="shared" si="4"/>
        <v>1555567</v>
      </c>
    </row>
    <row r="21" spans="1:12" ht="17.25" customHeight="1">
      <c r="A21" s="12" t="s">
        <v>23</v>
      </c>
      <c r="B21" s="13">
        <v>82087</v>
      </c>
      <c r="C21" s="13">
        <v>105504</v>
      </c>
      <c r="D21" s="13">
        <v>120772</v>
      </c>
      <c r="E21" s="13">
        <v>73376</v>
      </c>
      <c r="F21" s="13">
        <v>114472</v>
      </c>
      <c r="G21" s="13">
        <v>199102</v>
      </c>
      <c r="H21" s="13">
        <v>72955</v>
      </c>
      <c r="I21" s="13">
        <v>19008</v>
      </c>
      <c r="J21" s="13">
        <v>44624</v>
      </c>
      <c r="K21" s="11">
        <f t="shared" si="4"/>
        <v>831900</v>
      </c>
      <c r="L21" s="50"/>
    </row>
    <row r="22" spans="1:12" ht="17.25" customHeight="1">
      <c r="A22" s="12" t="s">
        <v>24</v>
      </c>
      <c r="B22" s="13">
        <v>75305</v>
      </c>
      <c r="C22" s="13">
        <v>78629</v>
      </c>
      <c r="D22" s="13">
        <v>86783</v>
      </c>
      <c r="E22" s="13">
        <v>57017</v>
      </c>
      <c r="F22" s="13">
        <v>92130</v>
      </c>
      <c r="G22" s="13">
        <v>189331</v>
      </c>
      <c r="H22" s="13">
        <v>58996</v>
      </c>
      <c r="I22" s="13">
        <v>11629</v>
      </c>
      <c r="J22" s="13">
        <v>34649</v>
      </c>
      <c r="K22" s="11">
        <f t="shared" si="4"/>
        <v>684469</v>
      </c>
      <c r="L22" s="50"/>
    </row>
    <row r="23" spans="1:11" ht="17.25" customHeight="1">
      <c r="A23" s="12" t="s">
        <v>25</v>
      </c>
      <c r="B23" s="13">
        <v>4518</v>
      </c>
      <c r="C23" s="13">
        <v>5765</v>
      </c>
      <c r="D23" s="13">
        <v>4630</v>
      </c>
      <c r="E23" s="13">
        <v>3490</v>
      </c>
      <c r="F23" s="13">
        <v>4338</v>
      </c>
      <c r="G23" s="13">
        <v>7968</v>
      </c>
      <c r="H23" s="13">
        <v>5954</v>
      </c>
      <c r="I23" s="13">
        <v>1009</v>
      </c>
      <c r="J23" s="13">
        <v>1526</v>
      </c>
      <c r="K23" s="11">
        <f t="shared" si="4"/>
        <v>39198</v>
      </c>
    </row>
    <row r="24" spans="1:11" ht="17.25" customHeight="1">
      <c r="A24" s="16" t="s">
        <v>26</v>
      </c>
      <c r="B24" s="13">
        <f>+B25+B26</f>
        <v>160283</v>
      </c>
      <c r="C24" s="13">
        <f aca="true" t="shared" si="7" ref="C24:J24">+C25+C26</f>
        <v>228188</v>
      </c>
      <c r="D24" s="13">
        <f t="shared" si="7"/>
        <v>238284</v>
      </c>
      <c r="E24" s="13">
        <f t="shared" si="7"/>
        <v>151501</v>
      </c>
      <c r="F24" s="13">
        <f t="shared" si="7"/>
        <v>187059</v>
      </c>
      <c r="G24" s="13">
        <f t="shared" si="7"/>
        <v>266250</v>
      </c>
      <c r="H24" s="13">
        <f t="shared" si="7"/>
        <v>131411</v>
      </c>
      <c r="I24" s="13">
        <f t="shared" si="7"/>
        <v>37820</v>
      </c>
      <c r="J24" s="13">
        <f t="shared" si="7"/>
        <v>105584</v>
      </c>
      <c r="K24" s="11">
        <f t="shared" si="4"/>
        <v>1506380</v>
      </c>
    </row>
    <row r="25" spans="1:12" ht="17.25" customHeight="1">
      <c r="A25" s="12" t="s">
        <v>115</v>
      </c>
      <c r="B25" s="13">
        <v>66341</v>
      </c>
      <c r="C25" s="13">
        <v>105389</v>
      </c>
      <c r="D25" s="13">
        <v>117850</v>
      </c>
      <c r="E25" s="13">
        <v>75151</v>
      </c>
      <c r="F25" s="13">
        <v>85993</v>
      </c>
      <c r="G25" s="13">
        <v>117470</v>
      </c>
      <c r="H25" s="13">
        <v>58392</v>
      </c>
      <c r="I25" s="13">
        <v>21194</v>
      </c>
      <c r="J25" s="13">
        <v>49005</v>
      </c>
      <c r="K25" s="11">
        <f t="shared" si="4"/>
        <v>696785</v>
      </c>
      <c r="L25" s="50"/>
    </row>
    <row r="26" spans="1:12" ht="17.25" customHeight="1">
      <c r="A26" s="12" t="s">
        <v>116</v>
      </c>
      <c r="B26" s="13">
        <v>93942</v>
      </c>
      <c r="C26" s="13">
        <v>122799</v>
      </c>
      <c r="D26" s="13">
        <v>120434</v>
      </c>
      <c r="E26" s="13">
        <v>76350</v>
      </c>
      <c r="F26" s="13">
        <v>101066</v>
      </c>
      <c r="G26" s="13">
        <v>148780</v>
      </c>
      <c r="H26" s="13">
        <v>73019</v>
      </c>
      <c r="I26" s="13">
        <v>16626</v>
      </c>
      <c r="J26" s="13">
        <v>56579</v>
      </c>
      <c r="K26" s="11">
        <f t="shared" si="4"/>
        <v>809595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7637</v>
      </c>
      <c r="I27" s="11">
        <v>0</v>
      </c>
      <c r="J27" s="11">
        <v>0</v>
      </c>
      <c r="K27" s="11">
        <f t="shared" si="4"/>
        <v>7637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9888.87</v>
      </c>
      <c r="I35" s="19">
        <v>0</v>
      </c>
      <c r="J35" s="19">
        <v>0</v>
      </c>
      <c r="K35" s="23">
        <f>SUM(B35:J35)</f>
        <v>9888.87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1723056.7</v>
      </c>
      <c r="C47" s="22">
        <f aca="true" t="shared" si="12" ref="C47:H47">+C48+C57</f>
        <v>2562505.48</v>
      </c>
      <c r="D47" s="22">
        <f t="shared" si="12"/>
        <v>2916829.3999999994</v>
      </c>
      <c r="E47" s="22">
        <f t="shared" si="12"/>
        <v>1680355.8900000001</v>
      </c>
      <c r="F47" s="22">
        <f t="shared" si="12"/>
        <v>2238408.6300000004</v>
      </c>
      <c r="G47" s="22">
        <f t="shared" si="12"/>
        <v>3165942.2700000005</v>
      </c>
      <c r="H47" s="22">
        <f t="shared" si="12"/>
        <v>1677775.06</v>
      </c>
      <c r="I47" s="22">
        <f>+I48+I57</f>
        <v>635659.71</v>
      </c>
      <c r="J47" s="22">
        <f>+J48+J57</f>
        <v>1032745.4500000001</v>
      </c>
      <c r="K47" s="22">
        <f>SUM(B47:J47)</f>
        <v>17633278.59</v>
      </c>
    </row>
    <row r="48" spans="1:11" ht="17.25" customHeight="1">
      <c r="A48" s="16" t="s">
        <v>108</v>
      </c>
      <c r="B48" s="23">
        <f>SUM(B49:B56)</f>
        <v>1705208.04</v>
      </c>
      <c r="C48" s="23">
        <f aca="true" t="shared" si="13" ref="C48:J48">SUM(C49:C56)</f>
        <v>2537220.85</v>
      </c>
      <c r="D48" s="23">
        <f t="shared" si="13"/>
        <v>2890706.5599999996</v>
      </c>
      <c r="E48" s="23">
        <f t="shared" si="13"/>
        <v>1657406.33</v>
      </c>
      <c r="F48" s="23">
        <f t="shared" si="13"/>
        <v>2214732.8600000003</v>
      </c>
      <c r="G48" s="23">
        <f t="shared" si="13"/>
        <v>3135440.5300000003</v>
      </c>
      <c r="H48" s="23">
        <f t="shared" si="13"/>
        <v>1657225.35</v>
      </c>
      <c r="I48" s="23">
        <f t="shared" si="13"/>
        <v>635659.71</v>
      </c>
      <c r="J48" s="23">
        <f t="shared" si="13"/>
        <v>1018383.3200000001</v>
      </c>
      <c r="K48" s="23">
        <f aca="true" t="shared" si="14" ref="K48:K57">SUM(B48:J48)</f>
        <v>17451983.55</v>
      </c>
    </row>
    <row r="49" spans="1:11" ht="17.25" customHeight="1">
      <c r="A49" s="34" t="s">
        <v>43</v>
      </c>
      <c r="B49" s="23">
        <f aca="true" t="shared" si="15" ref="B49:H49">ROUND(B30*B7,2)</f>
        <v>1703976.08</v>
      </c>
      <c r="C49" s="23">
        <f t="shared" si="15"/>
        <v>2529706.52</v>
      </c>
      <c r="D49" s="23">
        <f t="shared" si="15"/>
        <v>2888329.59</v>
      </c>
      <c r="E49" s="23">
        <f t="shared" si="15"/>
        <v>1656437.34</v>
      </c>
      <c r="F49" s="23">
        <f t="shared" si="15"/>
        <v>2212881.37</v>
      </c>
      <c r="G49" s="23">
        <f t="shared" si="15"/>
        <v>3132785.66</v>
      </c>
      <c r="H49" s="23">
        <f t="shared" si="15"/>
        <v>1646202.49</v>
      </c>
      <c r="I49" s="23">
        <f>ROUND(I30*I7,2)</f>
        <v>634593.99</v>
      </c>
      <c r="J49" s="23">
        <f>ROUND(J30*J7,2)</f>
        <v>1016166.28</v>
      </c>
      <c r="K49" s="23">
        <f t="shared" si="14"/>
        <v>17421079.32</v>
      </c>
    </row>
    <row r="50" spans="1:11" ht="17.25" customHeight="1">
      <c r="A50" s="34" t="s">
        <v>44</v>
      </c>
      <c r="B50" s="19">
        <v>0</v>
      </c>
      <c r="C50" s="23">
        <f>ROUND(C31*C7,2)</f>
        <v>5622.96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5622.96</v>
      </c>
    </row>
    <row r="51" spans="1:11" ht="17.25" customHeight="1">
      <c r="A51" s="64" t="s">
        <v>104</v>
      </c>
      <c r="B51" s="65">
        <f aca="true" t="shared" si="16" ref="B51:H51">ROUND(B32*B7,2)</f>
        <v>-2859.72</v>
      </c>
      <c r="C51" s="65">
        <f t="shared" si="16"/>
        <v>-3882.35</v>
      </c>
      <c r="D51" s="65">
        <f t="shared" si="16"/>
        <v>-4008.79</v>
      </c>
      <c r="E51" s="65">
        <f t="shared" si="16"/>
        <v>-2476.41</v>
      </c>
      <c r="F51" s="65">
        <f t="shared" si="16"/>
        <v>-3430.03</v>
      </c>
      <c r="G51" s="65">
        <f t="shared" si="16"/>
        <v>-4775.21</v>
      </c>
      <c r="H51" s="65">
        <f t="shared" si="16"/>
        <v>-2581.05</v>
      </c>
      <c r="I51" s="19">
        <v>0</v>
      </c>
      <c r="J51" s="19">
        <v>0</v>
      </c>
      <c r="K51" s="65">
        <f>SUM(B51:J51)</f>
        <v>-24013.559999999998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9888.87</v>
      </c>
      <c r="I53" s="31">
        <f>+I35</f>
        <v>0</v>
      </c>
      <c r="J53" s="31">
        <f>+J35</f>
        <v>0</v>
      </c>
      <c r="K53" s="23">
        <f t="shared" si="14"/>
        <v>9888.87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-203470.32</v>
      </c>
      <c r="C61" s="35">
        <f t="shared" si="17"/>
        <v>-259109.17000000004</v>
      </c>
      <c r="D61" s="35">
        <f t="shared" si="17"/>
        <v>-254276.45</v>
      </c>
      <c r="E61" s="35">
        <f t="shared" si="17"/>
        <v>-251077.83</v>
      </c>
      <c r="F61" s="35">
        <f t="shared" si="17"/>
        <v>-255592.16</v>
      </c>
      <c r="G61" s="35">
        <f t="shared" si="17"/>
        <v>-316166.03</v>
      </c>
      <c r="H61" s="35">
        <f t="shared" si="17"/>
        <v>-194891.02</v>
      </c>
      <c r="I61" s="35">
        <f t="shared" si="17"/>
        <v>-107662.71</v>
      </c>
      <c r="J61" s="35">
        <f t="shared" si="17"/>
        <v>-89281.47</v>
      </c>
      <c r="K61" s="35">
        <f>SUM(B61:J61)</f>
        <v>-1931527.16</v>
      </c>
    </row>
    <row r="62" spans="1:11" ht="18.75" customHeight="1">
      <c r="A62" s="16" t="s">
        <v>74</v>
      </c>
      <c r="B62" s="35">
        <f aca="true" t="shared" si="18" ref="B62:J62">B63+B64+B65+B66+B67+B68</f>
        <v>-170054.8</v>
      </c>
      <c r="C62" s="35">
        <f t="shared" si="18"/>
        <v>-193425.31000000003</v>
      </c>
      <c r="D62" s="35">
        <f t="shared" si="18"/>
        <v>-181831.99</v>
      </c>
      <c r="E62" s="35">
        <f t="shared" si="18"/>
        <v>-207708.24</v>
      </c>
      <c r="F62" s="35">
        <f t="shared" si="18"/>
        <v>-193776.88</v>
      </c>
      <c r="G62" s="35">
        <f t="shared" si="18"/>
        <v>-231811.11000000002</v>
      </c>
      <c r="H62" s="35">
        <f t="shared" si="18"/>
        <v>-163061.8</v>
      </c>
      <c r="I62" s="35">
        <f t="shared" si="18"/>
        <v>-28864.8</v>
      </c>
      <c r="J62" s="35">
        <f t="shared" si="18"/>
        <v>-61746.2</v>
      </c>
      <c r="K62" s="35">
        <f aca="true" t="shared" si="19" ref="K62:K91">SUM(B62:J62)</f>
        <v>-1432281.1300000001</v>
      </c>
    </row>
    <row r="63" spans="1:11" ht="18.75" customHeight="1">
      <c r="A63" s="12" t="s">
        <v>75</v>
      </c>
      <c r="B63" s="35">
        <f>-ROUND(B9*$D$3,2)</f>
        <v>-132331.2</v>
      </c>
      <c r="C63" s="35">
        <f aca="true" t="shared" si="20" ref="C63:J63">-ROUND(C9*$D$3,2)</f>
        <v>-189730.2</v>
      </c>
      <c r="D63" s="35">
        <f t="shared" si="20"/>
        <v>-165771.2</v>
      </c>
      <c r="E63" s="35">
        <f t="shared" si="20"/>
        <v>-125221.4</v>
      </c>
      <c r="F63" s="35">
        <f t="shared" si="20"/>
        <v>-137145.8</v>
      </c>
      <c r="G63" s="35">
        <f t="shared" si="20"/>
        <v>-184319</v>
      </c>
      <c r="H63" s="35">
        <f t="shared" si="20"/>
        <v>-163061.8</v>
      </c>
      <c r="I63" s="35">
        <f t="shared" si="20"/>
        <v>-28864.8</v>
      </c>
      <c r="J63" s="35">
        <f t="shared" si="20"/>
        <v>-61746.2</v>
      </c>
      <c r="K63" s="35">
        <f t="shared" si="19"/>
        <v>-1188191.6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-957.6</v>
      </c>
      <c r="C65" s="35">
        <v>-216.6</v>
      </c>
      <c r="D65" s="35">
        <v>-212.8</v>
      </c>
      <c r="E65" s="35">
        <v>-585.2</v>
      </c>
      <c r="F65" s="35">
        <v>-330.6</v>
      </c>
      <c r="G65" s="35">
        <v>-262.2</v>
      </c>
      <c r="H65" s="19">
        <v>0</v>
      </c>
      <c r="I65" s="19">
        <v>0</v>
      </c>
      <c r="J65" s="19">
        <v>0</v>
      </c>
      <c r="K65" s="35">
        <f t="shared" si="19"/>
        <v>-2565</v>
      </c>
    </row>
    <row r="66" spans="1:11" ht="18.75" customHeight="1">
      <c r="A66" s="12" t="s">
        <v>105</v>
      </c>
      <c r="B66" s="35">
        <v>-2739.8</v>
      </c>
      <c r="C66" s="35">
        <v>-798</v>
      </c>
      <c r="D66" s="35">
        <v>-691.6</v>
      </c>
      <c r="E66" s="35">
        <v>-2280</v>
      </c>
      <c r="F66" s="35">
        <v>-957.6</v>
      </c>
      <c r="G66" s="35">
        <v>-957.6</v>
      </c>
      <c r="H66" s="19">
        <v>0</v>
      </c>
      <c r="I66" s="19">
        <v>0</v>
      </c>
      <c r="J66" s="19">
        <v>0</v>
      </c>
      <c r="K66" s="35">
        <f t="shared" si="19"/>
        <v>-8424.6</v>
      </c>
    </row>
    <row r="67" spans="1:11" ht="18.75" customHeight="1">
      <c r="A67" s="12" t="s">
        <v>52</v>
      </c>
      <c r="B67" s="35">
        <v>-34026.2</v>
      </c>
      <c r="C67" s="35">
        <v>-2680.51</v>
      </c>
      <c r="D67" s="35">
        <v>-15156.39</v>
      </c>
      <c r="E67" s="35">
        <v>-79621.64</v>
      </c>
      <c r="F67" s="35">
        <v>-55342.88</v>
      </c>
      <c r="G67" s="35">
        <v>-46272.31</v>
      </c>
      <c r="H67" s="19">
        <v>0</v>
      </c>
      <c r="I67" s="19">
        <v>0</v>
      </c>
      <c r="J67" s="19">
        <v>0</v>
      </c>
      <c r="K67" s="35">
        <f t="shared" si="19"/>
        <v>-233099.93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-33415.520000000004</v>
      </c>
      <c r="C69" s="65">
        <f>SUM(C70:C102)</f>
        <v>-65683.86</v>
      </c>
      <c r="D69" s="65">
        <f>SUM(D70:D102)</f>
        <v>-72444.46</v>
      </c>
      <c r="E69" s="65">
        <f aca="true" t="shared" si="21" ref="E69:J69">SUM(E70:E102)</f>
        <v>-43369.590000000004</v>
      </c>
      <c r="F69" s="65">
        <f t="shared" si="21"/>
        <v>-61815.28</v>
      </c>
      <c r="G69" s="65">
        <f t="shared" si="21"/>
        <v>-86514.92000000001</v>
      </c>
      <c r="H69" s="65">
        <f t="shared" si="21"/>
        <v>-31829.219999999998</v>
      </c>
      <c r="I69" s="65">
        <f t="shared" si="21"/>
        <v>-78797.91</v>
      </c>
      <c r="J69" s="65">
        <f t="shared" si="21"/>
        <v>-27535.270000000004</v>
      </c>
      <c r="K69" s="65">
        <f t="shared" si="19"/>
        <v>-501406.03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11000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11000</v>
      </c>
      <c r="I84" s="65">
        <v>-1000</v>
      </c>
      <c r="J84" s="19">
        <v>0</v>
      </c>
      <c r="K84" s="65">
        <f t="shared" si="19"/>
        <v>14000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133</v>
      </c>
      <c r="B100" s="35">
        <v>-29904.57</v>
      </c>
      <c r="C100" s="35">
        <v>-43559.83</v>
      </c>
      <c r="D100" s="35">
        <v>-51456.5</v>
      </c>
      <c r="E100" s="35">
        <v>-28404.83</v>
      </c>
      <c r="F100" s="35">
        <v>-39244.15</v>
      </c>
      <c r="G100" s="35">
        <v>-55265.19</v>
      </c>
      <c r="H100" s="35">
        <v>-28510.17</v>
      </c>
      <c r="I100" s="35">
        <v>-10371.29</v>
      </c>
      <c r="J100" s="35">
        <v>-17157.65</v>
      </c>
      <c r="K100" s="35">
        <f>SUM(B100:J100)</f>
        <v>-303874.18</v>
      </c>
      <c r="L100" s="53"/>
    </row>
    <row r="101" spans="1:12" ht="18.75" customHeight="1">
      <c r="A101" s="75" t="s">
        <v>135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35">
        <v>2160</v>
      </c>
      <c r="H103" s="19">
        <v>0</v>
      </c>
      <c r="I103" s="19">
        <v>0</v>
      </c>
      <c r="J103" s="19">
        <v>0</v>
      </c>
      <c r="K103" s="35">
        <f>SUM(B103:J103)</f>
        <v>2160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1519586.38</v>
      </c>
      <c r="C106" s="24">
        <f t="shared" si="22"/>
        <v>2303396.31</v>
      </c>
      <c r="D106" s="24">
        <f t="shared" si="22"/>
        <v>2662552.9499999993</v>
      </c>
      <c r="E106" s="24">
        <f t="shared" si="22"/>
        <v>1429278.06</v>
      </c>
      <c r="F106" s="24">
        <f t="shared" si="22"/>
        <v>1982816.4700000004</v>
      </c>
      <c r="G106" s="24">
        <f t="shared" si="22"/>
        <v>2849776.2400000007</v>
      </c>
      <c r="H106" s="24">
        <f t="shared" si="22"/>
        <v>1482884.04</v>
      </c>
      <c r="I106" s="24">
        <f>+I107+I108</f>
        <v>527996.9999999999</v>
      </c>
      <c r="J106" s="24">
        <f>+J107+J108</f>
        <v>943463.9800000001</v>
      </c>
      <c r="K106" s="46">
        <f>SUM(B106:J106)</f>
        <v>15701751.43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1501737.72</v>
      </c>
      <c r="C107" s="24">
        <f t="shared" si="23"/>
        <v>2278111.68</v>
      </c>
      <c r="D107" s="24">
        <f t="shared" si="23"/>
        <v>2636430.1099999994</v>
      </c>
      <c r="E107" s="24">
        <f t="shared" si="23"/>
        <v>1406328.5</v>
      </c>
      <c r="F107" s="24">
        <f t="shared" si="23"/>
        <v>1959140.7000000004</v>
      </c>
      <c r="G107" s="24">
        <f t="shared" si="23"/>
        <v>2819274.5000000005</v>
      </c>
      <c r="H107" s="24">
        <f t="shared" si="23"/>
        <v>1462334.33</v>
      </c>
      <c r="I107" s="24">
        <f t="shared" si="23"/>
        <v>527996.9999999999</v>
      </c>
      <c r="J107" s="24">
        <f t="shared" si="23"/>
        <v>929101.8500000001</v>
      </c>
      <c r="K107" s="46">
        <f>SUM(B107:J107)</f>
        <v>15520456.39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15701751.439999998</v>
      </c>
      <c r="L114" s="52"/>
    </row>
    <row r="115" spans="1:11" ht="18.75" customHeight="1">
      <c r="A115" s="26" t="s">
        <v>70</v>
      </c>
      <c r="B115" s="27">
        <v>210215.66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210215.66</v>
      </c>
    </row>
    <row r="116" spans="1:11" ht="18.75" customHeight="1">
      <c r="A116" s="26" t="s">
        <v>71</v>
      </c>
      <c r="B116" s="27">
        <v>1309370.72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1309370.72</v>
      </c>
    </row>
    <row r="117" spans="1:11" ht="18.75" customHeight="1">
      <c r="A117" s="26" t="s">
        <v>72</v>
      </c>
      <c r="B117" s="38">
        <v>0</v>
      </c>
      <c r="C117" s="27">
        <f>+C106</f>
        <v>2303396.31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2303396.31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2662552.9499999993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2662552.9499999993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1286350.25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1286350.25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142927.81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142927.81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380110.04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380110.04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707379.56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707379.56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99328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99328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795998.87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795998.87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834105.48</v>
      </c>
      <c r="H125" s="38">
        <v>0</v>
      </c>
      <c r="I125" s="38">
        <v>0</v>
      </c>
      <c r="J125" s="38">
        <v>0</v>
      </c>
      <c r="K125" s="39">
        <f t="shared" si="25"/>
        <v>834105.48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66116.18</v>
      </c>
      <c r="H126" s="38">
        <v>0</v>
      </c>
      <c r="I126" s="38">
        <v>0</v>
      </c>
      <c r="J126" s="38">
        <v>0</v>
      </c>
      <c r="K126" s="39">
        <f t="shared" si="25"/>
        <v>66116.18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418723.51</v>
      </c>
      <c r="H127" s="38">
        <v>0</v>
      </c>
      <c r="I127" s="38">
        <v>0</v>
      </c>
      <c r="J127" s="38">
        <v>0</v>
      </c>
      <c r="K127" s="39">
        <f t="shared" si="25"/>
        <v>418723.51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412434.08</v>
      </c>
      <c r="H128" s="38">
        <v>0</v>
      </c>
      <c r="I128" s="38">
        <v>0</v>
      </c>
      <c r="J128" s="38">
        <v>0</v>
      </c>
      <c r="K128" s="39">
        <f t="shared" si="25"/>
        <v>412434.08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1118397</v>
      </c>
      <c r="H129" s="38">
        <v>0</v>
      </c>
      <c r="I129" s="38">
        <v>0</v>
      </c>
      <c r="J129" s="38">
        <v>0</v>
      </c>
      <c r="K129" s="39">
        <f t="shared" si="25"/>
        <v>1118397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534924.94</v>
      </c>
      <c r="I130" s="38">
        <v>0</v>
      </c>
      <c r="J130" s="38">
        <v>0</v>
      </c>
      <c r="K130" s="39">
        <f t="shared" si="25"/>
        <v>534924.94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947959.1</v>
      </c>
      <c r="I131" s="38">
        <v>0</v>
      </c>
      <c r="J131" s="38">
        <v>0</v>
      </c>
      <c r="K131" s="39">
        <f t="shared" si="25"/>
        <v>947959.1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527997</v>
      </c>
      <c r="J132" s="38"/>
      <c r="K132" s="39">
        <f t="shared" si="25"/>
        <v>527997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943463.98</v>
      </c>
      <c r="K133" s="42">
        <f t="shared" si="25"/>
        <v>943463.98</v>
      </c>
    </row>
    <row r="134" spans="1:11" ht="18.75" customHeight="1">
      <c r="A134" s="74" t="s">
        <v>134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" customHeight="1">
      <c r="A135" s="74" t="s">
        <v>138</v>
      </c>
    </row>
    <row r="136" ht="18" customHeight="1">
      <c r="A136" s="85" t="s">
        <v>139</v>
      </c>
    </row>
    <row r="137" ht="18" customHeight="1">
      <c r="A137" s="74"/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2017-10-20T18:22:33Z</dcterms:modified>
  <cp:category/>
  <cp:version/>
  <cp:contentType/>
  <cp:contentStatus/>
</cp:coreProperties>
</file>