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<sst xmlns="http://schemas.openxmlformats.org/spreadsheetml/2006/main" count="137" uniqueCount="137">
  <si>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</si>
  <si>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</si>
  <si>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</si>
  <si>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</si>
  <si>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</si>
  <si>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</si>
  <si>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</si>
  <si>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</si>
  <si>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</si>
  <si>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</si>
  <si>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</si>
  <si>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</si>
  <si>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</si>
  <si>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</si>
  <si>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</si>
  <si>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</si>
  <si>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</si>
  <si>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</si>
  <si>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</si>
  <si>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</si>
  <si>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</si>
  <si>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</si>
  <si>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</si>
  <si>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</si>
  <si>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</si>
  <si>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</si>
  <si>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</si>
  <si>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</si>
  <si>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</si>
  <si>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</si>
  <si>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</si>
  <si>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</si>
  <si>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</si>
  <si>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</si>
  <si>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</si>
  <si>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</si>
  <si>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</si>
  <si>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</si>
  <si>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</si>
  <si>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</si>
  <si>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</si>
  <si>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</si>
  <si>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</si>
  <si>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</si>
  <si>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</si>
  <si>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</si>
  <si>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</si>
  <si>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</si>
  <si>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</si>
  <si>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</si>
  <si>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</si>
  <si>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</si>
  <si>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</si>
  <si>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</si>
  <si>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</si>
  <si>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</si>
  <si>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</si>
  <si>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</si>
  <si>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</si>
  <si>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</si>
  <si>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</si>
  <si>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</si>
  <si>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</si>
  <si>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</si>
  <si>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</si>
  <si>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</si>
  <si>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</si>
  <si>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</si>
  <si>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</si>
  <si>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</si>
  <si>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</si>
  <si>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</si>
  <si>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</si>
  <si>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</si>
  <si>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</si>
  <si>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</si>
  <si>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</si>
  <si>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</si>
  <si>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</si>
  <si>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</si>
  <si>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</si>
  <si>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</si>
  <si>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</si>
  <si>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</si>
  <si>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</si>
  <si>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</si>
  <si>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</si>
  <si>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</si>
  <si>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</si>
  <si>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</si>
  <si>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</si>
  <si>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</si>
  <si>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</si>
  <si>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</si>
  <si>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</si>
  <si>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</si>
  <si>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</si>
  <si>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</si>
  <si>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</si>
  <si>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</si>
  <si>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</si>
  <si>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</si>
  <si>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</si>
  <si>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</si>
  <si>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</si>
  <si>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</si>
  <si>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</si>
  <si>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</si>
  <si>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</si>
  <si>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</si>
  <si>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</si>
  <si>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</si>
  <si>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</si>
  <si>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</si>
  <si>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</si>
  <si>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</si>
  <si>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</si>
  <si>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</si>
  <si>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</si>
  <si>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</si>
  <si>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</si>
  <si>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</si>
  <si>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</si>
  <si>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</si>
  <si>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</si>
  <si>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</si>
  <si>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</si>
  <si>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</si>
  <si>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</si>
  <si>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</si>
  <si>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</si>
  <si>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</si>
  <si>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</si>
  <si>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</si>
  <si>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</si>
  <si>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</si>
  <si>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14/10/17 - VENCIMENTO 20/10/17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</si>
</sst>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298884</v>
      </c>
      <c r="C7" s="9">
        <f t="shared" si="0"/>
        <v>394813</v>
      </c>
      <c r="D7" s="9">
        <f t="shared" si="0"/>
        <v>448209</v>
      </c>
      <c r="E7" s="9">
        <f t="shared" si="0"/>
        <v>245621</v>
      </c>
      <c r="F7" s="9">
        <f t="shared" si="0"/>
        <v>373622</v>
      </c>
      <c r="G7" s="9">
        <f t="shared" si="0"/>
        <v>614313</v>
      </c>
      <c r="H7" s="9">
        <f t="shared" si="0"/>
        <v>234416</v>
      </c>
      <c r="I7" s="9">
        <f t="shared" si="0"/>
        <v>54878</v>
      </c>
      <c r="J7" s="9">
        <f t="shared" si="0"/>
        <v>177845</v>
      </c>
      <c r="K7" s="9">
        <f t="shared" si="0"/>
        <v>2842601</v>
      </c>
      <c r="L7" s="50"/>
    </row>
    <row r="8" spans="1:11" ht="17.25" customHeight="1">
      <c r="A8" s="10" t="s">
        <v>97</v>
      </c>
      <c r="B8" s="11">
        <f>B9+B12+B16</f>
        <v>139661</v>
      </c>
      <c r="C8" s="11">
        <f aca="true" t="shared" si="1" ref="C8:J8">C9+C12+C16</f>
        <v>192972</v>
      </c>
      <c r="D8" s="11">
        <f t="shared" si="1"/>
        <v>209767</v>
      </c>
      <c r="E8" s="11">
        <f t="shared" si="1"/>
        <v>120078</v>
      </c>
      <c r="F8" s="11">
        <f t="shared" si="1"/>
        <v>170680</v>
      </c>
      <c r="G8" s="11">
        <f t="shared" si="1"/>
        <v>283016</v>
      </c>
      <c r="H8" s="11">
        <f t="shared" si="1"/>
        <v>123571</v>
      </c>
      <c r="I8" s="11">
        <f t="shared" si="1"/>
        <v>24238</v>
      </c>
      <c r="J8" s="11">
        <f t="shared" si="1"/>
        <v>80982</v>
      </c>
      <c r="K8" s="11">
        <f>SUM(B8:J8)</f>
        <v>1344965</v>
      </c>
    </row>
    <row r="9" spans="1:11" ht="17.25" customHeight="1">
      <c r="A9" s="15" t="s">
        <v>16</v>
      </c>
      <c r="B9" s="13">
        <f>+B10+B11</f>
        <v>22117</v>
      </c>
      <c r="C9" s="13">
        <f aca="true" t="shared" si="2" ref="C9:J9">+C10+C11</f>
        <v>34019</v>
      </c>
      <c r="D9" s="13">
        <f t="shared" si="2"/>
        <v>32700</v>
      </c>
      <c r="E9" s="13">
        <f t="shared" si="2"/>
        <v>20133</v>
      </c>
      <c r="F9" s="13">
        <f t="shared" si="2"/>
        <v>21680</v>
      </c>
      <c r="G9" s="13">
        <f t="shared" si="2"/>
        <v>27024</v>
      </c>
      <c r="H9" s="13">
        <f t="shared" si="2"/>
        <v>21874</v>
      </c>
      <c r="I9" s="13">
        <f t="shared" si="2"/>
        <v>4776</v>
      </c>
      <c r="J9" s="13">
        <f t="shared" si="2"/>
        <v>11753</v>
      </c>
      <c r="K9" s="11">
        <f>SUM(B9:J9)</f>
        <v>196076</v>
      </c>
    </row>
    <row r="10" spans="1:11" ht="17.25" customHeight="1">
      <c r="A10" s="29" t="s">
        <v>17</v>
      </c>
      <c r="B10" s="13">
        <v>22117</v>
      </c>
      <c r="C10" s="13">
        <v>34019</v>
      </c>
      <c r="D10" s="13">
        <v>32700</v>
      </c>
      <c r="E10" s="13">
        <v>20133</v>
      </c>
      <c r="F10" s="13">
        <v>21680</v>
      </c>
      <c r="G10" s="13">
        <v>27024</v>
      </c>
      <c r="H10" s="13">
        <v>21874</v>
      </c>
      <c r="I10" s="13">
        <v>4776</v>
      </c>
      <c r="J10" s="13">
        <v>11753</v>
      </c>
      <c r="K10" s="11">
        <f>SUM(B10:J10)</f>
        <v>196076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109149</v>
      </c>
      <c r="C12" s="17">
        <f t="shared" si="3"/>
        <v>147417</v>
      </c>
      <c r="D12" s="17">
        <f t="shared" si="3"/>
        <v>165381</v>
      </c>
      <c r="E12" s="17">
        <f t="shared" si="3"/>
        <v>93253</v>
      </c>
      <c r="F12" s="17">
        <f t="shared" si="3"/>
        <v>136776</v>
      </c>
      <c r="G12" s="17">
        <f t="shared" si="3"/>
        <v>235659</v>
      </c>
      <c r="H12" s="17">
        <f t="shared" si="3"/>
        <v>95161</v>
      </c>
      <c r="I12" s="17">
        <f t="shared" si="3"/>
        <v>17849</v>
      </c>
      <c r="J12" s="17">
        <f t="shared" si="3"/>
        <v>64620</v>
      </c>
      <c r="K12" s="11">
        <f aca="true" t="shared" si="4" ref="K12:K27">SUM(B12:J12)</f>
        <v>1065265</v>
      </c>
    </row>
    <row r="13" spans="1:13" ht="17.25" customHeight="1">
      <c r="A13" s="14" t="s">
        <v>19</v>
      </c>
      <c r="B13" s="13">
        <v>51229</v>
      </c>
      <c r="C13" s="13">
        <v>74825</v>
      </c>
      <c r="D13" s="13">
        <v>84973</v>
      </c>
      <c r="E13" s="13">
        <v>46990</v>
      </c>
      <c r="F13" s="13">
        <v>65057</v>
      </c>
      <c r="G13" s="13">
        <v>101939</v>
      </c>
      <c r="H13" s="13">
        <v>41882</v>
      </c>
      <c r="I13" s="13">
        <v>10060</v>
      </c>
      <c r="J13" s="13">
        <v>32848</v>
      </c>
      <c r="K13" s="11">
        <f t="shared" si="4"/>
        <v>509803</v>
      </c>
      <c r="L13" s="50"/>
      <c r="M13" s="51"/>
    </row>
    <row r="14" spans="1:12" ht="17.25" customHeight="1">
      <c r="A14" s="14" t="s">
        <v>20</v>
      </c>
      <c r="B14" s="13">
        <v>55247</v>
      </c>
      <c r="C14" s="13">
        <v>68454</v>
      </c>
      <c r="D14" s="13">
        <v>77245</v>
      </c>
      <c r="E14" s="13">
        <v>43931</v>
      </c>
      <c r="F14" s="13">
        <v>68993</v>
      </c>
      <c r="G14" s="13">
        <v>129496</v>
      </c>
      <c r="H14" s="13">
        <v>49932</v>
      </c>
      <c r="I14" s="13">
        <v>7321</v>
      </c>
      <c r="J14" s="13">
        <v>30824</v>
      </c>
      <c r="K14" s="11">
        <f t="shared" si="4"/>
        <v>531443</v>
      </c>
      <c r="L14" s="50"/>
    </row>
    <row r="15" spans="1:11" ht="17.25" customHeight="1">
      <c r="A15" s="14" t="s">
        <v>21</v>
      </c>
      <c r="B15" s="13">
        <v>2673</v>
      </c>
      <c r="C15" s="13">
        <v>4138</v>
      </c>
      <c r="D15" s="13">
        <v>3163</v>
      </c>
      <c r="E15" s="13">
        <v>2332</v>
      </c>
      <c r="F15" s="13">
        <v>2726</v>
      </c>
      <c r="G15" s="13">
        <v>4224</v>
      </c>
      <c r="H15" s="13">
        <v>3347</v>
      </c>
      <c r="I15" s="13">
        <v>468</v>
      </c>
      <c r="J15" s="13">
        <v>948</v>
      </c>
      <c r="K15" s="11">
        <f t="shared" si="4"/>
        <v>24019</v>
      </c>
    </row>
    <row r="16" spans="1:11" ht="17.25" customHeight="1">
      <c r="A16" s="15" t="s">
        <v>93</v>
      </c>
      <c r="B16" s="13">
        <f>B17+B18+B19</f>
        <v>8395</v>
      </c>
      <c r="C16" s="13">
        <f aca="true" t="shared" si="5" ref="C16:J16">C17+C18+C19</f>
        <v>11536</v>
      </c>
      <c r="D16" s="13">
        <f t="shared" si="5"/>
        <v>11686</v>
      </c>
      <c r="E16" s="13">
        <f t="shared" si="5"/>
        <v>6692</v>
      </c>
      <c r="F16" s="13">
        <f t="shared" si="5"/>
        <v>12224</v>
      </c>
      <c r="G16" s="13">
        <f t="shared" si="5"/>
        <v>20333</v>
      </c>
      <c r="H16" s="13">
        <f t="shared" si="5"/>
        <v>6536</v>
      </c>
      <c r="I16" s="13">
        <f t="shared" si="5"/>
        <v>1613</v>
      </c>
      <c r="J16" s="13">
        <f t="shared" si="5"/>
        <v>4609</v>
      </c>
      <c r="K16" s="11">
        <f t="shared" si="4"/>
        <v>83624</v>
      </c>
    </row>
    <row r="17" spans="1:11" ht="17.25" customHeight="1">
      <c r="A17" s="14" t="s">
        <v>94</v>
      </c>
      <c r="B17" s="13">
        <v>8351</v>
      </c>
      <c r="C17" s="13">
        <v>11481</v>
      </c>
      <c r="D17" s="13">
        <v>11624</v>
      </c>
      <c r="E17" s="13">
        <v>6652</v>
      </c>
      <c r="F17" s="13">
        <v>12171</v>
      </c>
      <c r="G17" s="13">
        <v>20218</v>
      </c>
      <c r="H17" s="13">
        <v>6483</v>
      </c>
      <c r="I17" s="13">
        <v>1600</v>
      </c>
      <c r="J17" s="13">
        <v>4593</v>
      </c>
      <c r="K17" s="11">
        <f t="shared" si="4"/>
        <v>83173</v>
      </c>
    </row>
    <row r="18" spans="1:11" ht="17.25" customHeight="1">
      <c r="A18" s="14" t="s">
        <v>95</v>
      </c>
      <c r="B18" s="13">
        <v>41</v>
      </c>
      <c r="C18" s="13">
        <v>46</v>
      </c>
      <c r="D18" s="13">
        <v>45</v>
      </c>
      <c r="E18" s="13">
        <v>38</v>
      </c>
      <c r="F18" s="13">
        <v>47</v>
      </c>
      <c r="G18" s="13">
        <v>111</v>
      </c>
      <c r="H18" s="13">
        <v>44</v>
      </c>
      <c r="I18" s="13">
        <v>13</v>
      </c>
      <c r="J18" s="13">
        <v>16</v>
      </c>
      <c r="K18" s="11">
        <f t="shared" si="4"/>
        <v>401</v>
      </c>
    </row>
    <row r="19" spans="1:11" ht="17.25" customHeight="1">
      <c r="A19" s="14" t="s">
        <v>96</v>
      </c>
      <c r="B19" s="13">
        <v>3</v>
      </c>
      <c r="C19" s="13">
        <v>9</v>
      </c>
      <c r="D19" s="13">
        <v>17</v>
      </c>
      <c r="E19" s="13">
        <v>2</v>
      </c>
      <c r="F19" s="13">
        <v>6</v>
      </c>
      <c r="G19" s="13">
        <v>4</v>
      </c>
      <c r="H19" s="13">
        <v>9</v>
      </c>
      <c r="I19" s="13">
        <v>0</v>
      </c>
      <c r="J19" s="13">
        <v>0</v>
      </c>
      <c r="K19" s="11">
        <f t="shared" si="4"/>
        <v>50</v>
      </c>
    </row>
    <row r="20" spans="1:11" ht="17.25" customHeight="1">
      <c r="A20" s="16" t="s">
        <v>22</v>
      </c>
      <c r="B20" s="11">
        <f>+B21+B22+B23</f>
        <v>82488</v>
      </c>
      <c r="C20" s="11">
        <f aca="true" t="shared" si="6" ref="C20:J20">+C21+C22+C23</f>
        <v>96059</v>
      </c>
      <c r="D20" s="11">
        <f t="shared" si="6"/>
        <v>119881</v>
      </c>
      <c r="E20" s="11">
        <f t="shared" si="6"/>
        <v>62014</v>
      </c>
      <c r="F20" s="11">
        <f t="shared" si="6"/>
        <v>115291</v>
      </c>
      <c r="G20" s="11">
        <f t="shared" si="6"/>
        <v>212259</v>
      </c>
      <c r="H20" s="11">
        <f t="shared" si="6"/>
        <v>60261</v>
      </c>
      <c r="I20" s="11">
        <f t="shared" si="6"/>
        <v>14758</v>
      </c>
      <c r="J20" s="11">
        <f t="shared" si="6"/>
        <v>44701</v>
      </c>
      <c r="K20" s="11">
        <f t="shared" si="4"/>
        <v>807712</v>
      </c>
    </row>
    <row r="21" spans="1:12" ht="17.25" customHeight="1">
      <c r="A21" s="12" t="s">
        <v>23</v>
      </c>
      <c r="B21" s="13">
        <v>41307</v>
      </c>
      <c r="C21" s="13">
        <v>53452</v>
      </c>
      <c r="D21" s="13">
        <v>66704</v>
      </c>
      <c r="E21" s="13">
        <v>33759</v>
      </c>
      <c r="F21" s="13">
        <v>59048</v>
      </c>
      <c r="G21" s="13">
        <v>96036</v>
      </c>
      <c r="H21" s="13">
        <v>29485</v>
      </c>
      <c r="I21" s="13">
        <v>8967</v>
      </c>
      <c r="J21" s="13">
        <v>24027</v>
      </c>
      <c r="K21" s="11">
        <f t="shared" si="4"/>
        <v>412785</v>
      </c>
      <c r="L21" s="50"/>
    </row>
    <row r="22" spans="1:12" ht="17.25" customHeight="1">
      <c r="A22" s="12" t="s">
        <v>24</v>
      </c>
      <c r="B22" s="13">
        <v>39759</v>
      </c>
      <c r="C22" s="13">
        <v>40858</v>
      </c>
      <c r="D22" s="13">
        <v>51581</v>
      </c>
      <c r="E22" s="13">
        <v>27394</v>
      </c>
      <c r="F22" s="13">
        <v>54789</v>
      </c>
      <c r="G22" s="13">
        <v>113713</v>
      </c>
      <c r="H22" s="13">
        <v>29642</v>
      </c>
      <c r="I22" s="13">
        <v>5561</v>
      </c>
      <c r="J22" s="13">
        <v>20181</v>
      </c>
      <c r="K22" s="11">
        <f t="shared" si="4"/>
        <v>383478</v>
      </c>
      <c r="L22" s="50"/>
    </row>
    <row r="23" spans="1:11" ht="17.25" customHeight="1">
      <c r="A23" s="12" t="s">
        <v>25</v>
      </c>
      <c r="B23" s="13">
        <v>1422</v>
      </c>
      <c r="C23" s="13">
        <v>1749</v>
      </c>
      <c r="D23" s="13">
        <v>1596</v>
      </c>
      <c r="E23" s="13">
        <v>861</v>
      </c>
      <c r="F23" s="13">
        <v>1454</v>
      </c>
      <c r="G23" s="13">
        <v>2510</v>
      </c>
      <c r="H23" s="13">
        <v>1134</v>
      </c>
      <c r="I23" s="13">
        <v>230</v>
      </c>
      <c r="J23" s="13">
        <v>493</v>
      </c>
      <c r="K23" s="11">
        <f t="shared" si="4"/>
        <v>11449</v>
      </c>
    </row>
    <row r="24" spans="1:11" ht="17.25" customHeight="1">
      <c r="A24" s="16" t="s">
        <v>26</v>
      </c>
      <c r="B24" s="13">
        <f>+B25+B26</f>
        <v>76735</v>
      </c>
      <c r="C24" s="13">
        <f aca="true" t="shared" si="7" ref="C24:J24">+C25+C26</f>
        <v>105782</v>
      </c>
      <c r="D24" s="13">
        <f t="shared" si="7"/>
        <v>118561</v>
      </c>
      <c r="E24" s="13">
        <f t="shared" si="7"/>
        <v>63529</v>
      </c>
      <c r="F24" s="13">
        <f t="shared" si="7"/>
        <v>87651</v>
      </c>
      <c r="G24" s="13">
        <f t="shared" si="7"/>
        <v>119038</v>
      </c>
      <c r="H24" s="13">
        <f t="shared" si="7"/>
        <v>49476</v>
      </c>
      <c r="I24" s="13">
        <f t="shared" si="7"/>
        <v>15882</v>
      </c>
      <c r="J24" s="13">
        <f t="shared" si="7"/>
        <v>52162</v>
      </c>
      <c r="K24" s="11">
        <f t="shared" si="4"/>
        <v>688816</v>
      </c>
    </row>
    <row r="25" spans="1:12" ht="17.25" customHeight="1">
      <c r="A25" s="12" t="s">
        <v>115</v>
      </c>
      <c r="B25" s="13">
        <v>37763</v>
      </c>
      <c r="C25" s="13">
        <v>55350</v>
      </c>
      <c r="D25" s="13">
        <v>65458</v>
      </c>
      <c r="E25" s="13">
        <v>35997</v>
      </c>
      <c r="F25" s="13">
        <v>43930</v>
      </c>
      <c r="G25" s="13">
        <v>56270</v>
      </c>
      <c r="H25" s="13">
        <v>25973</v>
      </c>
      <c r="I25" s="13">
        <v>10344</v>
      </c>
      <c r="J25" s="13">
        <v>27574</v>
      </c>
      <c r="K25" s="11">
        <f t="shared" si="4"/>
        <v>358659</v>
      </c>
      <c r="L25" s="50"/>
    </row>
    <row r="26" spans="1:12" ht="17.25" customHeight="1">
      <c r="A26" s="12" t="s">
        <v>116</v>
      </c>
      <c r="B26" s="13">
        <v>38972</v>
      </c>
      <c r="C26" s="13">
        <v>50432</v>
      </c>
      <c r="D26" s="13">
        <v>53103</v>
      </c>
      <c r="E26" s="13">
        <v>27532</v>
      </c>
      <c r="F26" s="13">
        <v>43721</v>
      </c>
      <c r="G26" s="13">
        <v>62768</v>
      </c>
      <c r="H26" s="13">
        <v>23503</v>
      </c>
      <c r="I26" s="13">
        <v>5538</v>
      </c>
      <c r="J26" s="13">
        <v>24588</v>
      </c>
      <c r="K26" s="11">
        <f t="shared" si="4"/>
        <v>330157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1108</v>
      </c>
      <c r="I27" s="11">
        <v>0</v>
      </c>
      <c r="J27" s="11">
        <v>0</v>
      </c>
      <c r="K27" s="11">
        <f t="shared" si="4"/>
        <v>1108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29044.3</v>
      </c>
      <c r="I35" s="19">
        <v>0</v>
      </c>
      <c r="J35" s="19">
        <v>0</v>
      </c>
      <c r="K35" s="23">
        <f>SUM(B35:J35)</f>
        <v>29044.3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875343.8300000001</v>
      </c>
      <c r="C47" s="22">
        <f aca="true" t="shared" si="12" ref="C47:H47">+C48+C57</f>
        <v>1292484.6599999997</v>
      </c>
      <c r="D47" s="22">
        <f t="shared" si="12"/>
        <v>1644940.47</v>
      </c>
      <c r="E47" s="22">
        <f t="shared" si="12"/>
        <v>777803.53</v>
      </c>
      <c r="F47" s="22">
        <f t="shared" si="12"/>
        <v>1160097.9</v>
      </c>
      <c r="G47" s="22">
        <f t="shared" si="12"/>
        <v>1607317.24</v>
      </c>
      <c r="H47" s="22">
        <f t="shared" si="12"/>
        <v>739983.84</v>
      </c>
      <c r="I47" s="22">
        <f>+I48+I57</f>
        <v>286420.33999999997</v>
      </c>
      <c r="J47" s="22">
        <f>+J48+J57</f>
        <v>565373.27</v>
      </c>
      <c r="K47" s="22">
        <f>SUM(B47:J47)</f>
        <v>8949765.08</v>
      </c>
    </row>
    <row r="48" spans="1:11" ht="17.25" customHeight="1">
      <c r="A48" s="16" t="s">
        <v>108</v>
      </c>
      <c r="B48" s="23">
        <f>SUM(B49:B56)</f>
        <v>857495.17</v>
      </c>
      <c r="C48" s="23">
        <f aca="true" t="shared" si="13" ref="C48:J48">SUM(C49:C56)</f>
        <v>1267200.0299999998</v>
      </c>
      <c r="D48" s="23">
        <f t="shared" si="13"/>
        <v>1618817.63</v>
      </c>
      <c r="E48" s="23">
        <f t="shared" si="13"/>
        <v>754853.97</v>
      </c>
      <c r="F48" s="23">
        <f t="shared" si="13"/>
        <v>1136422.13</v>
      </c>
      <c r="G48" s="23">
        <f t="shared" si="13"/>
        <v>1576815.5</v>
      </c>
      <c r="H48" s="23">
        <f t="shared" si="13"/>
        <v>719434.13</v>
      </c>
      <c r="I48" s="23">
        <f t="shared" si="13"/>
        <v>286420.33999999997</v>
      </c>
      <c r="J48" s="23">
        <f t="shared" si="13"/>
        <v>551011.14</v>
      </c>
      <c r="K48" s="23">
        <f aca="true" t="shared" si="14" ref="K48:K57">SUM(B48:J48)</f>
        <v>8768470.04</v>
      </c>
    </row>
    <row r="49" spans="1:11" ht="17.25" customHeight="1">
      <c r="A49" s="34" t="s">
        <v>43</v>
      </c>
      <c r="B49" s="23">
        <f aca="true" t="shared" si="15" ref="B49:H49">ROUND(B30*B7,2)</f>
        <v>854838.13</v>
      </c>
      <c r="C49" s="23">
        <f t="shared" si="15"/>
        <v>1260558.95</v>
      </c>
      <c r="D49" s="23">
        <f t="shared" si="15"/>
        <v>1614672.92</v>
      </c>
      <c r="E49" s="23">
        <f t="shared" si="15"/>
        <v>752533.62</v>
      </c>
      <c r="F49" s="23">
        <f t="shared" si="15"/>
        <v>1132896.63</v>
      </c>
      <c r="G49" s="23">
        <f t="shared" si="15"/>
        <v>1571781.24</v>
      </c>
      <c r="H49" s="23">
        <f t="shared" si="15"/>
        <v>687753.1</v>
      </c>
      <c r="I49" s="23">
        <f>ROUND(I30*I7,2)</f>
        <v>285354.62</v>
      </c>
      <c r="J49" s="23">
        <f>ROUND(J30*J7,2)</f>
        <v>548794.1</v>
      </c>
      <c r="K49" s="23">
        <f t="shared" si="14"/>
        <v>8709183.31</v>
      </c>
    </row>
    <row r="50" spans="1:11" ht="17.25" customHeight="1">
      <c r="A50" s="34" t="s">
        <v>44</v>
      </c>
      <c r="B50" s="19">
        <v>0</v>
      </c>
      <c r="C50" s="23">
        <f>ROUND(C31*C7,2)</f>
        <v>2801.94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2801.94</v>
      </c>
    </row>
    <row r="51" spans="1:11" ht="17.25" customHeight="1">
      <c r="A51" s="64" t="s">
        <v>104</v>
      </c>
      <c r="B51" s="65">
        <f aca="true" t="shared" si="16" ref="B51:H51">ROUND(B32*B7,2)</f>
        <v>-1434.64</v>
      </c>
      <c r="C51" s="65">
        <f t="shared" si="16"/>
        <v>-1934.58</v>
      </c>
      <c r="D51" s="65">
        <f t="shared" si="16"/>
        <v>-2241.05</v>
      </c>
      <c r="E51" s="65">
        <f t="shared" si="16"/>
        <v>-1125.05</v>
      </c>
      <c r="F51" s="65">
        <f t="shared" si="16"/>
        <v>-1756.02</v>
      </c>
      <c r="G51" s="65">
        <f t="shared" si="16"/>
        <v>-2395.82</v>
      </c>
      <c r="H51" s="65">
        <f t="shared" si="16"/>
        <v>-1078.31</v>
      </c>
      <c r="I51" s="19">
        <v>0</v>
      </c>
      <c r="J51" s="19">
        <v>0</v>
      </c>
      <c r="K51" s="65">
        <f>SUM(B51:J51)</f>
        <v>-11965.47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29044.3</v>
      </c>
      <c r="I53" s="31">
        <f>+I35</f>
        <v>0</v>
      </c>
      <c r="J53" s="31">
        <f>+J35</f>
        <v>0</v>
      </c>
      <c r="K53" s="23">
        <f t="shared" si="14"/>
        <v>29044.3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-86044.6</v>
      </c>
      <c r="C61" s="35">
        <f t="shared" si="17"/>
        <v>-130330.98999999999</v>
      </c>
      <c r="D61" s="35">
        <f t="shared" si="17"/>
        <v>-125334.15</v>
      </c>
      <c r="E61" s="35">
        <f t="shared" si="17"/>
        <v>-77505.4</v>
      </c>
      <c r="F61" s="35">
        <f t="shared" si="17"/>
        <v>-85764.65</v>
      </c>
      <c r="G61" s="35">
        <f t="shared" si="17"/>
        <v>-104697.59999999999</v>
      </c>
      <c r="H61" s="35">
        <f t="shared" si="17"/>
        <v>-85121.2</v>
      </c>
      <c r="I61" s="35">
        <f t="shared" si="17"/>
        <v>-21541.61</v>
      </c>
      <c r="J61" s="35">
        <f t="shared" si="17"/>
        <v>-44661.4</v>
      </c>
      <c r="K61" s="35">
        <f>SUM(B61:J61)</f>
        <v>-761001.6</v>
      </c>
    </row>
    <row r="62" spans="1:11" ht="18.75" customHeight="1">
      <c r="A62" s="16" t="s">
        <v>74</v>
      </c>
      <c r="B62" s="35">
        <f aca="true" t="shared" si="18" ref="B62:J62">B63+B64+B65+B66+B67+B68</f>
        <v>-84044.6</v>
      </c>
      <c r="C62" s="35">
        <f t="shared" si="18"/>
        <v>-129272.2</v>
      </c>
      <c r="D62" s="35">
        <f t="shared" si="18"/>
        <v>-124260</v>
      </c>
      <c r="E62" s="35">
        <f t="shared" si="18"/>
        <v>-76505.4</v>
      </c>
      <c r="F62" s="35">
        <f t="shared" si="18"/>
        <v>-82384</v>
      </c>
      <c r="G62" s="35">
        <f t="shared" si="18"/>
        <v>-102691.2</v>
      </c>
      <c r="H62" s="35">
        <f t="shared" si="18"/>
        <v>-83121.2</v>
      </c>
      <c r="I62" s="35">
        <f t="shared" si="18"/>
        <v>-18148.8</v>
      </c>
      <c r="J62" s="35">
        <f t="shared" si="18"/>
        <v>-44661.4</v>
      </c>
      <c r="K62" s="35">
        <f aca="true" t="shared" si="19" ref="K62:K91">SUM(B62:J62)</f>
        <v>-745088.7999999999</v>
      </c>
    </row>
    <row r="63" spans="1:11" ht="18.75" customHeight="1">
      <c r="A63" s="12" t="s">
        <v>75</v>
      </c>
      <c r="B63" s="35">
        <f>-ROUND(B9*$D$3,2)</f>
        <v>-84044.6</v>
      </c>
      <c r="C63" s="35">
        <f aca="true" t="shared" si="20" ref="C63:J63">-ROUND(C9*$D$3,2)</f>
        <v>-129272.2</v>
      </c>
      <c r="D63" s="35">
        <f t="shared" si="20"/>
        <v>-124260</v>
      </c>
      <c r="E63" s="35">
        <f t="shared" si="20"/>
        <v>-76505.4</v>
      </c>
      <c r="F63" s="35">
        <f t="shared" si="20"/>
        <v>-82384</v>
      </c>
      <c r="G63" s="35">
        <f t="shared" si="20"/>
        <v>-102691.2</v>
      </c>
      <c r="H63" s="35">
        <f t="shared" si="20"/>
        <v>-83121.2</v>
      </c>
      <c r="I63" s="35">
        <f t="shared" si="20"/>
        <v>-18148.8</v>
      </c>
      <c r="J63" s="35">
        <f t="shared" si="20"/>
        <v>-44661.4</v>
      </c>
      <c r="K63" s="35">
        <f t="shared" si="19"/>
        <v>-745088.7999999999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-2000</v>
      </c>
      <c r="I69" s="65">
        <f t="shared" si="21"/>
        <v>-3392.81</v>
      </c>
      <c r="J69" s="19">
        <v>0</v>
      </c>
      <c r="K69" s="65">
        <f t="shared" si="19"/>
        <v>-15912.8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5" t="s">
        <v>133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789299.2300000001</v>
      </c>
      <c r="C106" s="24">
        <f t="shared" si="22"/>
        <v>1162153.6699999997</v>
      </c>
      <c r="D106" s="24">
        <f t="shared" si="22"/>
        <v>1519606.32</v>
      </c>
      <c r="E106" s="24">
        <f t="shared" si="22"/>
        <v>700298.13</v>
      </c>
      <c r="F106" s="24">
        <f t="shared" si="22"/>
        <v>1074333.25</v>
      </c>
      <c r="G106" s="24">
        <f t="shared" si="22"/>
        <v>1502619.6400000001</v>
      </c>
      <c r="H106" s="24">
        <f t="shared" si="22"/>
        <v>654862.64</v>
      </c>
      <c r="I106" s="24">
        <f>+I107+I108</f>
        <v>264878.73</v>
      </c>
      <c r="J106" s="24">
        <f>+J107+J108</f>
        <v>520711.87</v>
      </c>
      <c r="K106" s="46">
        <f>SUM(B106:J106)</f>
        <v>8188763.4799999995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771450.5700000001</v>
      </c>
      <c r="C107" s="24">
        <f t="shared" si="23"/>
        <v>1136869.0399999998</v>
      </c>
      <c r="D107" s="24">
        <f t="shared" si="23"/>
        <v>1493483.48</v>
      </c>
      <c r="E107" s="24">
        <f t="shared" si="23"/>
        <v>677348.57</v>
      </c>
      <c r="F107" s="24">
        <f t="shared" si="23"/>
        <v>1050657.48</v>
      </c>
      <c r="G107" s="24">
        <f t="shared" si="23"/>
        <v>1472117.9000000001</v>
      </c>
      <c r="H107" s="24">
        <f t="shared" si="23"/>
        <v>634312.93</v>
      </c>
      <c r="I107" s="24">
        <f t="shared" si="23"/>
        <v>264878.73</v>
      </c>
      <c r="J107" s="24">
        <f t="shared" si="23"/>
        <v>506349.74</v>
      </c>
      <c r="K107" s="46">
        <f>SUM(B107:J107)</f>
        <v>8007468.4399999995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8188763.47</v>
      </c>
      <c r="L114" s="52"/>
    </row>
    <row r="115" spans="1:11" ht="18.75" customHeight="1">
      <c r="A115" s="26" t="s">
        <v>70</v>
      </c>
      <c r="B115" s="27">
        <v>101344.04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101344.04</v>
      </c>
    </row>
    <row r="116" spans="1:11" ht="18.75" customHeight="1">
      <c r="A116" s="26" t="s">
        <v>71</v>
      </c>
      <c r="B116" s="27">
        <v>687955.19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687955.19</v>
      </c>
    </row>
    <row r="117" spans="1:11" ht="18.75" customHeight="1">
      <c r="A117" s="26" t="s">
        <v>72</v>
      </c>
      <c r="B117" s="38">
        <v>0</v>
      </c>
      <c r="C117" s="27">
        <f>+C106</f>
        <v>1162153.6699999997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1162153.6699999997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1519606.32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1519606.32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630268.31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630268.31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70029.82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70029.82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201086.81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201086.81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381060.35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381060.35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58894.95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58894.95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433291.14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433291.14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473030.87</v>
      </c>
      <c r="H125" s="38">
        <v>0</v>
      </c>
      <c r="I125" s="38">
        <v>0</v>
      </c>
      <c r="J125" s="38">
        <v>0</v>
      </c>
      <c r="K125" s="39">
        <f t="shared" si="25"/>
        <v>473030.87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39213.19</v>
      </c>
      <c r="H126" s="38">
        <v>0</v>
      </c>
      <c r="I126" s="38">
        <v>0</v>
      </c>
      <c r="J126" s="38">
        <v>0</v>
      </c>
      <c r="K126" s="39">
        <f t="shared" si="25"/>
        <v>39213.19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21302</v>
      </c>
      <c r="H127" s="38">
        <v>0</v>
      </c>
      <c r="I127" s="38">
        <v>0</v>
      </c>
      <c r="J127" s="38">
        <v>0</v>
      </c>
      <c r="K127" s="39">
        <f t="shared" si="25"/>
        <v>21302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191939.16</v>
      </c>
      <c r="H128" s="38">
        <v>0</v>
      </c>
      <c r="I128" s="38">
        <v>0</v>
      </c>
      <c r="J128" s="38">
        <v>0</v>
      </c>
      <c r="K128" s="39">
        <f t="shared" si="25"/>
        <v>191939.16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777134.41</v>
      </c>
      <c r="H129" s="38">
        <v>0</v>
      </c>
      <c r="I129" s="38">
        <v>0</v>
      </c>
      <c r="J129" s="38">
        <v>0</v>
      </c>
      <c r="K129" s="39">
        <f t="shared" si="25"/>
        <v>777134.41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221770.59</v>
      </c>
      <c r="I130" s="38">
        <v>0</v>
      </c>
      <c r="J130" s="38">
        <v>0</v>
      </c>
      <c r="K130" s="39">
        <f t="shared" si="25"/>
        <v>221770.59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433092.05</v>
      </c>
      <c r="I131" s="38">
        <v>0</v>
      </c>
      <c r="J131" s="38">
        <v>0</v>
      </c>
      <c r="K131" s="39">
        <f t="shared" si="25"/>
        <v>433092.05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264878.73</v>
      </c>
      <c r="J132" s="38"/>
      <c r="K132" s="39">
        <f t="shared" si="25"/>
        <v>264878.73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520711.87</v>
      </c>
      <c r="K133" s="42">
        <f t="shared" si="25"/>
        <v>520711.87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2017-10-19T19:01:07Z</dcterms:modified>
  <cp:category/>
  <cp:version/>
  <cp:contentType/>
  <cp:contentStatus/>
</cp:coreProperties>
</file>