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<sst xmlns="http://schemas.openxmlformats.org/spreadsheetml/2006/main" count="137" uniqueCount="137">
  <si>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</si>
  <si>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</si>
  <si>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</si>
  <si>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</si>
  <si>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</si>
  <si>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</si>
  <si>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</si>
  <si>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</si>
  <si>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</si>
  <si>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</si>
  <si>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</si>
  <si>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</si>
  <si>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</si>
  <si>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</si>
  <si>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</si>
  <si>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</si>
  <si>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</si>
  <si>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</si>
  <si>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</si>
  <si>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</si>
  <si>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</si>
  <si>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</si>
  <si>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</si>
  <si>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</si>
  <si>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</si>
  <si>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</si>
  <si>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</si>
  <si>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</si>
  <si>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</si>
  <si>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</si>
  <si>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</si>
  <si>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</si>
  <si>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</si>
  <si>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</si>
  <si>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</si>
  <si>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</si>
  <si>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</si>
  <si>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</si>
  <si>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</si>
  <si>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</si>
  <si>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</si>
  <si>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</si>
  <si>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</si>
  <si>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</si>
  <si>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</si>
  <si>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</si>
  <si>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</si>
  <si>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</si>
  <si>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</si>
  <si>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</si>
  <si>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</si>
  <si>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</si>
  <si>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</si>
  <si>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</si>
  <si>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</si>
  <si>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</si>
  <si>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</si>
  <si>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</si>
  <si>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</si>
  <si>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</si>
  <si>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</si>
  <si>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</si>
  <si>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</si>
  <si>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</si>
  <si>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</si>
  <si>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</si>
  <si>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</si>
  <si>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</si>
  <si>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</si>
  <si>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</si>
  <si>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</si>
  <si>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</si>
  <si>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</si>
  <si>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</si>
  <si>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</si>
  <si>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</si>
  <si>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</si>
  <si>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</si>
  <si>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</si>
  <si>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</si>
  <si>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</si>
  <si>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</si>
  <si>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</si>
  <si>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</si>
  <si>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</si>
  <si>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</si>
  <si>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</si>
  <si>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</si>
  <si>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</si>
  <si>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</si>
  <si>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</si>
  <si>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</si>
  <si>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</si>
  <si>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</si>
  <si>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</si>
  <si>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</si>
  <si>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</si>
  <si>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</si>
  <si>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</si>
  <si>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</si>
  <si>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</si>
  <si>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</si>
  <si>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</si>
  <si>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</si>
  <si>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</si>
  <si>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</si>
  <si>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</si>
  <si>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</si>
  <si>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</si>
  <si>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</si>
  <si>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</si>
  <si>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</si>
  <si>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</si>
  <si>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</si>
  <si>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</si>
  <si>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</si>
  <si>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</si>
  <si>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</si>
  <si>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</si>
  <si>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</si>
  <si>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</si>
  <si>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</si>
  <si>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</si>
  <si>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</si>
  <si>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</si>
  <si>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</si>
  <si>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</si>
  <si>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</si>
  <si>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</si>
  <si>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</si>
  <si>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</si>
  <si>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</si>
  <si>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</si>
  <si>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</si>
  <si>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</si>
  <si>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</si>
  <si>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OPERAÇÃO 12/10/17 - VENCIMENTO 19/10/17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</si>
</sst>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210357</v>
      </c>
      <c r="C7" s="9">
        <f t="shared" si="0"/>
        <v>272760</v>
      </c>
      <c r="D7" s="9">
        <f t="shared" si="0"/>
        <v>306681</v>
      </c>
      <c r="E7" s="9">
        <f t="shared" si="0"/>
        <v>174312</v>
      </c>
      <c r="F7" s="9">
        <f t="shared" si="0"/>
        <v>287792</v>
      </c>
      <c r="G7" s="9">
        <f t="shared" si="0"/>
        <v>475891</v>
      </c>
      <c r="H7" s="9">
        <f t="shared" si="0"/>
        <v>168797</v>
      </c>
      <c r="I7" s="9">
        <f t="shared" si="0"/>
        <v>31344</v>
      </c>
      <c r="J7" s="9">
        <f t="shared" si="0"/>
        <v>125020</v>
      </c>
      <c r="K7" s="9">
        <f t="shared" si="0"/>
        <v>2052954</v>
      </c>
      <c r="L7" s="50"/>
    </row>
    <row r="8" spans="1:11" ht="17.25" customHeight="1">
      <c r="A8" s="10" t="s">
        <v>97</v>
      </c>
      <c r="B8" s="11">
        <f>B9+B12+B16</f>
        <v>96820</v>
      </c>
      <c r="C8" s="11">
        <f aca="true" t="shared" si="1" ref="C8:J8">C9+C12+C16</f>
        <v>130765</v>
      </c>
      <c r="D8" s="11">
        <f t="shared" si="1"/>
        <v>139319</v>
      </c>
      <c r="E8" s="11">
        <f t="shared" si="1"/>
        <v>84105</v>
      </c>
      <c r="F8" s="11">
        <f t="shared" si="1"/>
        <v>129378</v>
      </c>
      <c r="G8" s="11">
        <f t="shared" si="1"/>
        <v>217144</v>
      </c>
      <c r="H8" s="11">
        <f t="shared" si="1"/>
        <v>88622</v>
      </c>
      <c r="I8" s="11">
        <f t="shared" si="1"/>
        <v>13552</v>
      </c>
      <c r="J8" s="11">
        <f t="shared" si="1"/>
        <v>57709</v>
      </c>
      <c r="K8" s="11">
        <f>SUM(B8:J8)</f>
        <v>957414</v>
      </c>
    </row>
    <row r="9" spans="1:11" ht="17.25" customHeight="1">
      <c r="A9" s="15" t="s">
        <v>16</v>
      </c>
      <c r="B9" s="13">
        <f>+B10+B11</f>
        <v>17295</v>
      </c>
      <c r="C9" s="13">
        <f aca="true" t="shared" si="2" ref="C9:J9">+C10+C11</f>
        <v>23746</v>
      </c>
      <c r="D9" s="13">
        <f t="shared" si="2"/>
        <v>24768</v>
      </c>
      <c r="E9" s="13">
        <f t="shared" si="2"/>
        <v>15471</v>
      </c>
      <c r="F9" s="13">
        <f t="shared" si="2"/>
        <v>19767</v>
      </c>
      <c r="G9" s="13">
        <f t="shared" si="2"/>
        <v>24676</v>
      </c>
      <c r="H9" s="13">
        <f t="shared" si="2"/>
        <v>17236</v>
      </c>
      <c r="I9" s="13">
        <f t="shared" si="2"/>
        <v>3058</v>
      </c>
      <c r="J9" s="13">
        <f t="shared" si="2"/>
        <v>9658</v>
      </c>
      <c r="K9" s="11">
        <f>SUM(B9:J9)</f>
        <v>155675</v>
      </c>
    </row>
    <row r="10" spans="1:11" ht="17.25" customHeight="1">
      <c r="A10" s="29" t="s">
        <v>17</v>
      </c>
      <c r="B10" s="13">
        <v>17295</v>
      </c>
      <c r="C10" s="13">
        <v>23746</v>
      </c>
      <c r="D10" s="13">
        <v>24768</v>
      </c>
      <c r="E10" s="13">
        <v>15471</v>
      </c>
      <c r="F10" s="13">
        <v>19767</v>
      </c>
      <c r="G10" s="13">
        <v>24676</v>
      </c>
      <c r="H10" s="13">
        <v>17236</v>
      </c>
      <c r="I10" s="13">
        <v>3058</v>
      </c>
      <c r="J10" s="13">
        <v>9658</v>
      </c>
      <c r="K10" s="11">
        <f>SUM(B10:J10)</f>
        <v>155675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73987</v>
      </c>
      <c r="C12" s="17">
        <f t="shared" si="3"/>
        <v>99173</v>
      </c>
      <c r="D12" s="17">
        <f t="shared" si="3"/>
        <v>106785</v>
      </c>
      <c r="E12" s="17">
        <f t="shared" si="3"/>
        <v>64015</v>
      </c>
      <c r="F12" s="17">
        <f t="shared" si="3"/>
        <v>101078</v>
      </c>
      <c r="G12" s="17">
        <f t="shared" si="3"/>
        <v>177917</v>
      </c>
      <c r="H12" s="17">
        <f t="shared" si="3"/>
        <v>66761</v>
      </c>
      <c r="I12" s="17">
        <f t="shared" si="3"/>
        <v>9654</v>
      </c>
      <c r="J12" s="17">
        <f t="shared" si="3"/>
        <v>44880</v>
      </c>
      <c r="K12" s="11">
        <f aca="true" t="shared" si="4" ref="K12:K27">SUM(B12:J12)</f>
        <v>744250</v>
      </c>
    </row>
    <row r="13" spans="1:13" ht="17.25" customHeight="1">
      <c r="A13" s="14" t="s">
        <v>19</v>
      </c>
      <c r="B13" s="13">
        <v>33363</v>
      </c>
      <c r="C13" s="13">
        <v>47539</v>
      </c>
      <c r="D13" s="13">
        <v>51256</v>
      </c>
      <c r="E13" s="13">
        <v>31008</v>
      </c>
      <c r="F13" s="13">
        <v>45921</v>
      </c>
      <c r="G13" s="13">
        <v>74151</v>
      </c>
      <c r="H13" s="13">
        <v>27254</v>
      </c>
      <c r="I13" s="13">
        <v>4992</v>
      </c>
      <c r="J13" s="13">
        <v>22378</v>
      </c>
      <c r="K13" s="11">
        <f t="shared" si="4"/>
        <v>337862</v>
      </c>
      <c r="L13" s="50"/>
      <c r="M13" s="51"/>
    </row>
    <row r="14" spans="1:12" ht="17.25" customHeight="1">
      <c r="A14" s="14" t="s">
        <v>20</v>
      </c>
      <c r="B14" s="13">
        <v>38692</v>
      </c>
      <c r="C14" s="13">
        <v>48661</v>
      </c>
      <c r="D14" s="13">
        <v>53450</v>
      </c>
      <c r="E14" s="13">
        <v>31176</v>
      </c>
      <c r="F14" s="13">
        <v>53080</v>
      </c>
      <c r="G14" s="13">
        <v>100518</v>
      </c>
      <c r="H14" s="13">
        <v>36639</v>
      </c>
      <c r="I14" s="13">
        <v>4365</v>
      </c>
      <c r="J14" s="13">
        <v>21791</v>
      </c>
      <c r="K14" s="11">
        <f t="shared" si="4"/>
        <v>388372</v>
      </c>
      <c r="L14" s="50"/>
    </row>
    <row r="15" spans="1:11" ht="17.25" customHeight="1">
      <c r="A15" s="14" t="s">
        <v>21</v>
      </c>
      <c r="B15" s="13">
        <v>1932</v>
      </c>
      <c r="C15" s="13">
        <v>2973</v>
      </c>
      <c r="D15" s="13">
        <v>2079</v>
      </c>
      <c r="E15" s="13">
        <v>1831</v>
      </c>
      <c r="F15" s="13">
        <v>2077</v>
      </c>
      <c r="G15" s="13">
        <v>3248</v>
      </c>
      <c r="H15" s="13">
        <v>2868</v>
      </c>
      <c r="I15" s="13">
        <v>297</v>
      </c>
      <c r="J15" s="13">
        <v>711</v>
      </c>
      <c r="K15" s="11">
        <f t="shared" si="4"/>
        <v>18016</v>
      </c>
    </row>
    <row r="16" spans="1:11" ht="17.25" customHeight="1">
      <c r="A16" s="15" t="s">
        <v>93</v>
      </c>
      <c r="B16" s="13">
        <f>B17+B18+B19</f>
        <v>5538</v>
      </c>
      <c r="C16" s="13">
        <f aca="true" t="shared" si="5" ref="C16:J16">C17+C18+C19</f>
        <v>7846</v>
      </c>
      <c r="D16" s="13">
        <f t="shared" si="5"/>
        <v>7766</v>
      </c>
      <c r="E16" s="13">
        <f t="shared" si="5"/>
        <v>4619</v>
      </c>
      <c r="F16" s="13">
        <f t="shared" si="5"/>
        <v>8533</v>
      </c>
      <c r="G16" s="13">
        <f t="shared" si="5"/>
        <v>14551</v>
      </c>
      <c r="H16" s="13">
        <f t="shared" si="5"/>
        <v>4625</v>
      </c>
      <c r="I16" s="13">
        <f t="shared" si="5"/>
        <v>840</v>
      </c>
      <c r="J16" s="13">
        <f t="shared" si="5"/>
        <v>3171</v>
      </c>
      <c r="K16" s="11">
        <f t="shared" si="4"/>
        <v>57489</v>
      </c>
    </row>
    <row r="17" spans="1:11" ht="17.25" customHeight="1">
      <c r="A17" s="14" t="s">
        <v>94</v>
      </c>
      <c r="B17" s="13">
        <v>5504</v>
      </c>
      <c r="C17" s="13">
        <v>7814</v>
      </c>
      <c r="D17" s="13">
        <v>7714</v>
      </c>
      <c r="E17" s="13">
        <v>4595</v>
      </c>
      <c r="F17" s="13">
        <v>8480</v>
      </c>
      <c r="G17" s="13">
        <v>14473</v>
      </c>
      <c r="H17" s="13">
        <v>4582</v>
      </c>
      <c r="I17" s="13">
        <v>828</v>
      </c>
      <c r="J17" s="13">
        <v>3160</v>
      </c>
      <c r="K17" s="11">
        <f t="shared" si="4"/>
        <v>57150</v>
      </c>
    </row>
    <row r="18" spans="1:11" ht="17.25" customHeight="1">
      <c r="A18" s="14" t="s">
        <v>95</v>
      </c>
      <c r="B18" s="13">
        <v>25</v>
      </c>
      <c r="C18" s="13">
        <v>27</v>
      </c>
      <c r="D18" s="13">
        <v>43</v>
      </c>
      <c r="E18" s="13">
        <v>22</v>
      </c>
      <c r="F18" s="13">
        <v>51</v>
      </c>
      <c r="G18" s="13">
        <v>75</v>
      </c>
      <c r="H18" s="13">
        <v>39</v>
      </c>
      <c r="I18" s="13">
        <v>11</v>
      </c>
      <c r="J18" s="13">
        <v>11</v>
      </c>
      <c r="K18" s="11">
        <f t="shared" si="4"/>
        <v>304</v>
      </c>
    </row>
    <row r="19" spans="1:11" ht="17.25" customHeight="1">
      <c r="A19" s="14" t="s">
        <v>96</v>
      </c>
      <c r="B19" s="13">
        <v>9</v>
      </c>
      <c r="C19" s="13">
        <v>5</v>
      </c>
      <c r="D19" s="13">
        <v>9</v>
      </c>
      <c r="E19" s="13">
        <v>2</v>
      </c>
      <c r="F19" s="13">
        <v>2</v>
      </c>
      <c r="G19" s="13">
        <v>3</v>
      </c>
      <c r="H19" s="13">
        <v>4</v>
      </c>
      <c r="I19" s="13">
        <v>1</v>
      </c>
      <c r="J19" s="13">
        <v>0</v>
      </c>
      <c r="K19" s="11">
        <f t="shared" si="4"/>
        <v>35</v>
      </c>
    </row>
    <row r="20" spans="1:11" ht="17.25" customHeight="1">
      <c r="A20" s="16" t="s">
        <v>22</v>
      </c>
      <c r="B20" s="11">
        <f>+B21+B22+B23</f>
        <v>59893</v>
      </c>
      <c r="C20" s="11">
        <f aca="true" t="shared" si="6" ref="C20:J20">+C21+C22+C23</f>
        <v>67995</v>
      </c>
      <c r="D20" s="11">
        <f t="shared" si="6"/>
        <v>84288</v>
      </c>
      <c r="E20" s="11">
        <f t="shared" si="6"/>
        <v>43439</v>
      </c>
      <c r="F20" s="11">
        <f t="shared" si="6"/>
        <v>91502</v>
      </c>
      <c r="G20" s="11">
        <f t="shared" si="6"/>
        <v>167038</v>
      </c>
      <c r="H20" s="11">
        <f t="shared" si="6"/>
        <v>43959</v>
      </c>
      <c r="I20" s="11">
        <f t="shared" si="6"/>
        <v>8689</v>
      </c>
      <c r="J20" s="11">
        <f t="shared" si="6"/>
        <v>31166</v>
      </c>
      <c r="K20" s="11">
        <f t="shared" si="4"/>
        <v>597969</v>
      </c>
    </row>
    <row r="21" spans="1:12" ht="17.25" customHeight="1">
      <c r="A21" s="12" t="s">
        <v>23</v>
      </c>
      <c r="B21" s="13">
        <v>31119</v>
      </c>
      <c r="C21" s="13">
        <v>37921</v>
      </c>
      <c r="D21" s="13">
        <v>47201</v>
      </c>
      <c r="E21" s="13">
        <v>24674</v>
      </c>
      <c r="F21" s="13">
        <v>47987</v>
      </c>
      <c r="G21" s="13">
        <v>77943</v>
      </c>
      <c r="H21" s="13">
        <v>22619</v>
      </c>
      <c r="I21" s="13">
        <v>5319</v>
      </c>
      <c r="J21" s="13">
        <v>17052</v>
      </c>
      <c r="K21" s="11">
        <f t="shared" si="4"/>
        <v>311835</v>
      </c>
      <c r="L21" s="50"/>
    </row>
    <row r="22" spans="1:12" ht="17.25" customHeight="1">
      <c r="A22" s="12" t="s">
        <v>24</v>
      </c>
      <c r="B22" s="13">
        <v>27799</v>
      </c>
      <c r="C22" s="13">
        <v>28912</v>
      </c>
      <c r="D22" s="13">
        <v>36049</v>
      </c>
      <c r="E22" s="13">
        <v>18118</v>
      </c>
      <c r="F22" s="13">
        <v>42442</v>
      </c>
      <c r="G22" s="13">
        <v>87235</v>
      </c>
      <c r="H22" s="13">
        <v>20505</v>
      </c>
      <c r="I22" s="13">
        <v>3263</v>
      </c>
      <c r="J22" s="13">
        <v>13751</v>
      </c>
      <c r="K22" s="11">
        <f t="shared" si="4"/>
        <v>278074</v>
      </c>
      <c r="L22" s="50"/>
    </row>
    <row r="23" spans="1:11" ht="17.25" customHeight="1">
      <c r="A23" s="12" t="s">
        <v>25</v>
      </c>
      <c r="B23" s="13">
        <v>975</v>
      </c>
      <c r="C23" s="13">
        <v>1162</v>
      </c>
      <c r="D23" s="13">
        <v>1038</v>
      </c>
      <c r="E23" s="13">
        <v>647</v>
      </c>
      <c r="F23" s="13">
        <v>1073</v>
      </c>
      <c r="G23" s="13">
        <v>1860</v>
      </c>
      <c r="H23" s="13">
        <v>835</v>
      </c>
      <c r="I23" s="13">
        <v>107</v>
      </c>
      <c r="J23" s="13">
        <v>363</v>
      </c>
      <c r="K23" s="11">
        <f t="shared" si="4"/>
        <v>8060</v>
      </c>
    </row>
    <row r="24" spans="1:11" ht="17.25" customHeight="1">
      <c r="A24" s="16" t="s">
        <v>26</v>
      </c>
      <c r="B24" s="13">
        <f>+B25+B26</f>
        <v>53644</v>
      </c>
      <c r="C24" s="13">
        <f aca="true" t="shared" si="7" ref="C24:J24">+C25+C26</f>
        <v>74000</v>
      </c>
      <c r="D24" s="13">
        <f t="shared" si="7"/>
        <v>83074</v>
      </c>
      <c r="E24" s="13">
        <f t="shared" si="7"/>
        <v>46768</v>
      </c>
      <c r="F24" s="13">
        <f t="shared" si="7"/>
        <v>66912</v>
      </c>
      <c r="G24" s="13">
        <f t="shared" si="7"/>
        <v>91709</v>
      </c>
      <c r="H24" s="13">
        <f t="shared" si="7"/>
        <v>34824</v>
      </c>
      <c r="I24" s="13">
        <f t="shared" si="7"/>
        <v>9103</v>
      </c>
      <c r="J24" s="13">
        <f t="shared" si="7"/>
        <v>36145</v>
      </c>
      <c r="K24" s="11">
        <f t="shared" si="4"/>
        <v>496179</v>
      </c>
    </row>
    <row r="25" spans="1:12" ht="17.25" customHeight="1">
      <c r="A25" s="12" t="s">
        <v>115</v>
      </c>
      <c r="B25" s="13">
        <v>24860</v>
      </c>
      <c r="C25" s="13">
        <v>37015</v>
      </c>
      <c r="D25" s="13">
        <v>45274</v>
      </c>
      <c r="E25" s="13">
        <v>26197</v>
      </c>
      <c r="F25" s="13">
        <v>32691</v>
      </c>
      <c r="G25" s="13">
        <v>43031</v>
      </c>
      <c r="H25" s="13">
        <v>17028</v>
      </c>
      <c r="I25" s="13">
        <v>5789</v>
      </c>
      <c r="J25" s="13">
        <v>18419</v>
      </c>
      <c r="K25" s="11">
        <f t="shared" si="4"/>
        <v>250304</v>
      </c>
      <c r="L25" s="50"/>
    </row>
    <row r="26" spans="1:12" ht="17.25" customHeight="1">
      <c r="A26" s="12" t="s">
        <v>116</v>
      </c>
      <c r="B26" s="13">
        <v>28784</v>
      </c>
      <c r="C26" s="13">
        <v>36985</v>
      </c>
      <c r="D26" s="13">
        <v>37800</v>
      </c>
      <c r="E26" s="13">
        <v>20571</v>
      </c>
      <c r="F26" s="13">
        <v>34221</v>
      </c>
      <c r="G26" s="13">
        <v>48678</v>
      </c>
      <c r="H26" s="13">
        <v>17796</v>
      </c>
      <c r="I26" s="13">
        <v>3314</v>
      </c>
      <c r="J26" s="13">
        <v>17726</v>
      </c>
      <c r="K26" s="11">
        <f t="shared" si="4"/>
        <v>245875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1392</v>
      </c>
      <c r="I27" s="11">
        <v>0</v>
      </c>
      <c r="J27" s="11">
        <v>0</v>
      </c>
      <c r="K27" s="11">
        <f t="shared" si="4"/>
        <v>1392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28211.07</v>
      </c>
      <c r="I35" s="19">
        <v>0</v>
      </c>
      <c r="J35" s="19">
        <v>0</v>
      </c>
      <c r="K35" s="23">
        <f>SUM(B35:J35)</f>
        <v>28211.07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622572.6900000002</v>
      </c>
      <c r="C47" s="22">
        <f aca="true" t="shared" si="12" ref="C47:H47">+C48+C57</f>
        <v>902525.7</v>
      </c>
      <c r="D47" s="22">
        <f t="shared" si="12"/>
        <v>1135793.4900000002</v>
      </c>
      <c r="E47" s="22">
        <f t="shared" si="12"/>
        <v>559653.64</v>
      </c>
      <c r="F47" s="22">
        <f t="shared" si="12"/>
        <v>900247.5700000001</v>
      </c>
      <c r="G47" s="22">
        <f t="shared" si="12"/>
        <v>1253690.56</v>
      </c>
      <c r="H47" s="22">
        <f t="shared" si="12"/>
        <v>546932.87</v>
      </c>
      <c r="I47" s="22">
        <f>+I48+I57</f>
        <v>164048.25</v>
      </c>
      <c r="J47" s="22">
        <f>+J48+J57</f>
        <v>402365.88999999996</v>
      </c>
      <c r="K47" s="22">
        <f>SUM(B47:J47)</f>
        <v>6487830.66</v>
      </c>
    </row>
    <row r="48" spans="1:11" ht="17.25" customHeight="1">
      <c r="A48" s="16" t="s">
        <v>108</v>
      </c>
      <c r="B48" s="23">
        <f>SUM(B49:B56)</f>
        <v>604724.0300000001</v>
      </c>
      <c r="C48" s="23">
        <f aca="true" t="shared" si="13" ref="C48:J48">SUM(C49:C56)</f>
        <v>877241.07</v>
      </c>
      <c r="D48" s="23">
        <f t="shared" si="13"/>
        <v>1109670.6500000001</v>
      </c>
      <c r="E48" s="23">
        <f t="shared" si="13"/>
        <v>536704.08</v>
      </c>
      <c r="F48" s="23">
        <f t="shared" si="13"/>
        <v>876571.8</v>
      </c>
      <c r="G48" s="23">
        <f t="shared" si="13"/>
        <v>1223188.82</v>
      </c>
      <c r="H48" s="23">
        <f t="shared" si="13"/>
        <v>526383.16</v>
      </c>
      <c r="I48" s="23">
        <f t="shared" si="13"/>
        <v>164048.25</v>
      </c>
      <c r="J48" s="23">
        <f t="shared" si="13"/>
        <v>388003.75999999995</v>
      </c>
      <c r="K48" s="23">
        <f aca="true" t="shared" si="14" ref="K48:K57">SUM(B48:J48)</f>
        <v>6306535.62</v>
      </c>
    </row>
    <row r="49" spans="1:11" ht="17.25" customHeight="1">
      <c r="A49" s="34" t="s">
        <v>43</v>
      </c>
      <c r="B49" s="23">
        <f aca="true" t="shared" si="15" ref="B49:H49">ROUND(B30*B7,2)</f>
        <v>601642.06</v>
      </c>
      <c r="C49" s="23">
        <f t="shared" si="15"/>
        <v>870868.13</v>
      </c>
      <c r="D49" s="23">
        <f t="shared" si="15"/>
        <v>1104818.3</v>
      </c>
      <c r="E49" s="23">
        <f t="shared" si="15"/>
        <v>534057.11</v>
      </c>
      <c r="F49" s="23">
        <f t="shared" si="15"/>
        <v>872642.9</v>
      </c>
      <c r="G49" s="23">
        <f t="shared" si="15"/>
        <v>1217614.71</v>
      </c>
      <c r="H49" s="23">
        <f t="shared" si="15"/>
        <v>495233.52</v>
      </c>
      <c r="I49" s="23">
        <f>ROUND(I30*I7,2)</f>
        <v>162982.53</v>
      </c>
      <c r="J49" s="23">
        <f>ROUND(J30*J7,2)</f>
        <v>385786.72</v>
      </c>
      <c r="K49" s="23">
        <f t="shared" si="14"/>
        <v>6245645.98</v>
      </c>
    </row>
    <row r="50" spans="1:11" ht="17.25" customHeight="1">
      <c r="A50" s="34" t="s">
        <v>44</v>
      </c>
      <c r="B50" s="19">
        <v>0</v>
      </c>
      <c r="C50" s="23">
        <f>ROUND(C31*C7,2)</f>
        <v>1935.74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1935.74</v>
      </c>
    </row>
    <row r="51" spans="1:11" ht="17.25" customHeight="1">
      <c r="A51" s="64" t="s">
        <v>104</v>
      </c>
      <c r="B51" s="65">
        <f aca="true" t="shared" si="16" ref="B51:H51">ROUND(B32*B7,2)</f>
        <v>-1009.71</v>
      </c>
      <c r="C51" s="65">
        <f t="shared" si="16"/>
        <v>-1336.52</v>
      </c>
      <c r="D51" s="65">
        <f t="shared" si="16"/>
        <v>-1533.41</v>
      </c>
      <c r="E51" s="65">
        <f t="shared" si="16"/>
        <v>-798.43</v>
      </c>
      <c r="F51" s="65">
        <f t="shared" si="16"/>
        <v>-1352.62</v>
      </c>
      <c r="G51" s="65">
        <f t="shared" si="16"/>
        <v>-1855.97</v>
      </c>
      <c r="H51" s="65">
        <f t="shared" si="16"/>
        <v>-776.47</v>
      </c>
      <c r="I51" s="19">
        <v>0</v>
      </c>
      <c r="J51" s="19">
        <v>0</v>
      </c>
      <c r="K51" s="65">
        <f>SUM(B51:J51)</f>
        <v>-8663.130000000001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28211.07</v>
      </c>
      <c r="I53" s="31">
        <f>+I35</f>
        <v>0</v>
      </c>
      <c r="J53" s="31">
        <f>+J35</f>
        <v>0</v>
      </c>
      <c r="K53" s="23">
        <f t="shared" si="14"/>
        <v>28211.07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-67721</v>
      </c>
      <c r="C61" s="35">
        <f t="shared" si="17"/>
        <v>-91293.59</v>
      </c>
      <c r="D61" s="35">
        <f t="shared" si="17"/>
        <v>-95192.54999999999</v>
      </c>
      <c r="E61" s="35">
        <f t="shared" si="17"/>
        <v>-59789.8</v>
      </c>
      <c r="F61" s="35">
        <f t="shared" si="17"/>
        <v>-78495.25</v>
      </c>
      <c r="G61" s="35">
        <f t="shared" si="17"/>
        <v>-95775.2</v>
      </c>
      <c r="H61" s="35">
        <f t="shared" si="17"/>
        <v>-67496.8</v>
      </c>
      <c r="I61" s="35">
        <f t="shared" si="17"/>
        <v>-15013.21</v>
      </c>
      <c r="J61" s="35">
        <f t="shared" si="17"/>
        <v>-36700.4</v>
      </c>
      <c r="K61" s="35">
        <f>SUM(B61:J61)</f>
        <v>-607477.8</v>
      </c>
    </row>
    <row r="62" spans="1:11" ht="18.75" customHeight="1">
      <c r="A62" s="16" t="s">
        <v>74</v>
      </c>
      <c r="B62" s="35">
        <f aca="true" t="shared" si="18" ref="B62:J62">B63+B64+B65+B66+B67+B68</f>
        <v>-65721</v>
      </c>
      <c r="C62" s="35">
        <f t="shared" si="18"/>
        <v>-90234.8</v>
      </c>
      <c r="D62" s="35">
        <f t="shared" si="18"/>
        <v>-94118.4</v>
      </c>
      <c r="E62" s="35">
        <f t="shared" si="18"/>
        <v>-58789.8</v>
      </c>
      <c r="F62" s="35">
        <f t="shared" si="18"/>
        <v>-75114.6</v>
      </c>
      <c r="G62" s="35">
        <f t="shared" si="18"/>
        <v>-93768.8</v>
      </c>
      <c r="H62" s="35">
        <f t="shared" si="18"/>
        <v>-65496.8</v>
      </c>
      <c r="I62" s="35">
        <f t="shared" si="18"/>
        <v>-11620.4</v>
      </c>
      <c r="J62" s="35">
        <f t="shared" si="18"/>
        <v>-36700.4</v>
      </c>
      <c r="K62" s="35">
        <f aca="true" t="shared" si="19" ref="K62:K91">SUM(B62:J62)</f>
        <v>-591565</v>
      </c>
    </row>
    <row r="63" spans="1:11" ht="18.75" customHeight="1">
      <c r="A63" s="12" t="s">
        <v>75</v>
      </c>
      <c r="B63" s="35">
        <f>-ROUND(B9*$D$3,2)</f>
        <v>-65721</v>
      </c>
      <c r="C63" s="35">
        <f aca="true" t="shared" si="20" ref="C63:J63">-ROUND(C9*$D$3,2)</f>
        <v>-90234.8</v>
      </c>
      <c r="D63" s="35">
        <f t="shared" si="20"/>
        <v>-94118.4</v>
      </c>
      <c r="E63" s="35">
        <f t="shared" si="20"/>
        <v>-58789.8</v>
      </c>
      <c r="F63" s="35">
        <f t="shared" si="20"/>
        <v>-75114.6</v>
      </c>
      <c r="G63" s="35">
        <f t="shared" si="20"/>
        <v>-93768.8</v>
      </c>
      <c r="H63" s="35">
        <f t="shared" si="20"/>
        <v>-65496.8</v>
      </c>
      <c r="I63" s="35">
        <f t="shared" si="20"/>
        <v>-11620.4</v>
      </c>
      <c r="J63" s="35">
        <f t="shared" si="20"/>
        <v>-36700.4</v>
      </c>
      <c r="K63" s="35">
        <f t="shared" si="19"/>
        <v>-591565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-2000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-3380.65</v>
      </c>
      <c r="G69" s="65">
        <f t="shared" si="21"/>
        <v>-2006.4</v>
      </c>
      <c r="H69" s="65">
        <f t="shared" si="21"/>
        <v>-2000</v>
      </c>
      <c r="I69" s="65">
        <f t="shared" si="21"/>
        <v>-3392.81</v>
      </c>
      <c r="J69" s="19">
        <v>0</v>
      </c>
      <c r="K69" s="65">
        <f t="shared" si="19"/>
        <v>-15912.8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5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554851.6900000002</v>
      </c>
      <c r="C106" s="24">
        <f t="shared" si="22"/>
        <v>811232.1099999999</v>
      </c>
      <c r="D106" s="24">
        <f t="shared" si="22"/>
        <v>1040600.9400000001</v>
      </c>
      <c r="E106" s="24">
        <f t="shared" si="22"/>
        <v>499863.83999999997</v>
      </c>
      <c r="F106" s="24">
        <f t="shared" si="22"/>
        <v>821752.3200000001</v>
      </c>
      <c r="G106" s="24">
        <f t="shared" si="22"/>
        <v>1157915.36</v>
      </c>
      <c r="H106" s="24">
        <f t="shared" si="22"/>
        <v>479436.07000000007</v>
      </c>
      <c r="I106" s="24">
        <f>+I107+I108</f>
        <v>149035.04</v>
      </c>
      <c r="J106" s="24">
        <f>+J107+J108</f>
        <v>365665.48999999993</v>
      </c>
      <c r="K106" s="46">
        <f>SUM(B106:J106)</f>
        <v>5880352.860000001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537003.0300000001</v>
      </c>
      <c r="C107" s="24">
        <f t="shared" si="23"/>
        <v>785947.4799999999</v>
      </c>
      <c r="D107" s="24">
        <f t="shared" si="23"/>
        <v>1014478.1000000001</v>
      </c>
      <c r="E107" s="24">
        <f t="shared" si="23"/>
        <v>476914.27999999997</v>
      </c>
      <c r="F107" s="24">
        <f t="shared" si="23"/>
        <v>798076.55</v>
      </c>
      <c r="G107" s="24">
        <f t="shared" si="23"/>
        <v>1127413.62</v>
      </c>
      <c r="H107" s="24">
        <f t="shared" si="23"/>
        <v>458886.36000000004</v>
      </c>
      <c r="I107" s="24">
        <f t="shared" si="23"/>
        <v>149035.04</v>
      </c>
      <c r="J107" s="24">
        <f t="shared" si="23"/>
        <v>351303.3599999999</v>
      </c>
      <c r="K107" s="46">
        <f>SUM(B107:J107)</f>
        <v>5699057.820000001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5880352.86</v>
      </c>
      <c r="L114" s="52"/>
    </row>
    <row r="115" spans="1:11" ht="18.75" customHeight="1">
      <c r="A115" s="26" t="s">
        <v>70</v>
      </c>
      <c r="B115" s="27">
        <v>61549.51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61549.51</v>
      </c>
    </row>
    <row r="116" spans="1:11" ht="18.75" customHeight="1">
      <c r="A116" s="26" t="s">
        <v>71</v>
      </c>
      <c r="B116" s="27">
        <v>493302.17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493302.17</v>
      </c>
    </row>
    <row r="117" spans="1:11" ht="18.75" customHeight="1">
      <c r="A117" s="26" t="s">
        <v>72</v>
      </c>
      <c r="B117" s="38">
        <v>0</v>
      </c>
      <c r="C117" s="27">
        <f>+C106</f>
        <v>811232.1099999999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811232.1099999999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1040600.9400000001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1040600.9400000001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449877.45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449877.45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49986.39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49986.39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155277.55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155277.55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288744.33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288744.33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47486.36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47486.36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330244.08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330244.08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345564.16</v>
      </c>
      <c r="H125" s="38">
        <v>0</v>
      </c>
      <c r="I125" s="38">
        <v>0</v>
      </c>
      <c r="J125" s="38">
        <v>0</v>
      </c>
      <c r="K125" s="39">
        <f t="shared" si="25"/>
        <v>345564.16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32322.15</v>
      </c>
      <c r="H126" s="38">
        <v>0</v>
      </c>
      <c r="I126" s="38">
        <v>0</v>
      </c>
      <c r="J126" s="38">
        <v>0</v>
      </c>
      <c r="K126" s="39">
        <f t="shared" si="25"/>
        <v>32322.15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166499.97</v>
      </c>
      <c r="H127" s="38">
        <v>0</v>
      </c>
      <c r="I127" s="38">
        <v>0</v>
      </c>
      <c r="J127" s="38">
        <v>0</v>
      </c>
      <c r="K127" s="39">
        <f t="shared" si="25"/>
        <v>166499.97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151286.88</v>
      </c>
      <c r="H128" s="38">
        <v>0</v>
      </c>
      <c r="I128" s="38">
        <v>0</v>
      </c>
      <c r="J128" s="38">
        <v>0</v>
      </c>
      <c r="K128" s="39">
        <f t="shared" si="25"/>
        <v>151286.88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462242.21</v>
      </c>
      <c r="H129" s="38">
        <v>0</v>
      </c>
      <c r="I129" s="38">
        <v>0</v>
      </c>
      <c r="J129" s="38">
        <v>0</v>
      </c>
      <c r="K129" s="39">
        <f t="shared" si="25"/>
        <v>462242.21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167858.86</v>
      </c>
      <c r="I130" s="38">
        <v>0</v>
      </c>
      <c r="J130" s="38">
        <v>0</v>
      </c>
      <c r="K130" s="39">
        <f t="shared" si="25"/>
        <v>167858.86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311577.21</v>
      </c>
      <c r="I131" s="38">
        <v>0</v>
      </c>
      <c r="J131" s="38">
        <v>0</v>
      </c>
      <c r="K131" s="39">
        <f t="shared" si="25"/>
        <v>311577.21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149035.04</v>
      </c>
      <c r="J132" s="38"/>
      <c r="K132" s="39">
        <f t="shared" si="25"/>
        <v>149035.04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365665.49</v>
      </c>
      <c r="K133" s="42">
        <f t="shared" si="25"/>
        <v>365665.49</v>
      </c>
    </row>
    <row r="134" spans="1:11" ht="18.75" customHeight="1">
      <c r="A134" s="74"/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/>
    </row>
    <row r="136" ht="18" customHeight="1">
      <c r="A136" s="74"/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2017-10-19T18:54:37Z</dcterms:modified>
  <cp:category/>
  <cp:version/>
  <cp:contentType/>
  <cp:contentStatus/>
</cp:coreProperties>
</file>