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<sst xmlns="http://schemas.openxmlformats.org/spreadsheetml/2006/main" count="141" uniqueCount="141">
  <si>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</si>
  <si>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</si>
  <si>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</si>
  <si>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</si>
  <si>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</si>
  <si>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</si>
  <si>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</si>
  <si>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</si>
  <si>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</si>
  <si>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</si>
  <si>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</si>
  <si>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</si>
  <si>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</si>
  <si>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</si>
  <si>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</si>
  <si>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</si>
  <si>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</si>
  <si>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</si>
  <si>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</si>
  <si>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</si>
  <si>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</si>
  <si>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</si>
  <si>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</si>
  <si>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</si>
  <si>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</si>
  <si>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</si>
  <si>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</si>
  <si>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</si>
  <si>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</si>
  <si>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</si>
  <si>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</si>
  <si>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</si>
  <si>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</si>
  <si>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</si>
  <si>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</si>
  <si>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</si>
  <si>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</si>
  <si>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</si>
  <si>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</si>
  <si>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</si>
  <si>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</si>
  <si>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</si>
  <si>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</si>
  <si>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</si>
  <si>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</si>
  <si>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</si>
  <si>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</si>
  <si>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</si>
  <si>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</si>
  <si>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</si>
  <si>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</si>
  <si>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</si>
  <si>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</si>
  <si>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</si>
  <si>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</si>
  <si>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</si>
  <si>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</si>
  <si>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</si>
  <si>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</si>
  <si>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</si>
  <si>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</si>
  <si>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</si>
  <si>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</si>
  <si>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</si>
  <si>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</si>
  <si>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</si>
  <si>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</si>
  <si>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</si>
  <si>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</si>
  <si>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</si>
  <si>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</si>
  <si>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</si>
  <si>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</si>
  <si>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</si>
  <si>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</si>
  <si>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</si>
  <si>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</si>
  <si>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</si>
  <si>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</si>
  <si>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</si>
  <si>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</si>
  <si>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</si>
  <si>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</si>
  <si>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</si>
  <si>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</si>
  <si>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</si>
  <si>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</si>
  <si>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</si>
  <si>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</si>
  <si>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</si>
  <si>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</si>
  <si>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</si>
  <si>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</si>
  <si>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</si>
  <si>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</si>
  <si>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</si>
  <si>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</si>
  <si>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</si>
  <si>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</si>
  <si>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</si>
  <si>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</si>
  <si>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</si>
  <si>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</si>
  <si>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</si>
  <si>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</si>
  <si>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</si>
  <si>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</si>
  <si>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</si>
  <si>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</si>
  <si>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</si>
  <si>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</si>
  <si>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</si>
  <si>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</si>
  <si>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</si>
  <si>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</si>
  <si>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</si>
  <si>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</si>
  <si>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</si>
  <si>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</si>
  <si>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</si>
  <si>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</si>
  <si>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</si>
  <si>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</si>
  <si>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</si>
  <si>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</si>
  <si>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</si>
  <si>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</si>
  <si>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</si>
  <si>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</si>
  <si>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</si>
  <si>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</si>
  <si>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</si>
  <si>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</si>
  <si>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6.2.31. Ajuste de Remuneração Previsto Contratualmente ¹</t>
  </si>
  <si>
    <t>Notas:</t>
  </si>
  <si>
    <t xml:space="preserve">6.3. Revisão de Remuneração pelo Transporte Coletivo </t>
  </si>
  <si>
    <t>OPERAÇÃO 11/10/17 - VENCIMENTO 19/10/17</t>
  </si>
  <si>
    <t>(1) Ajuste de remuneração previsto contratualmente, período de 25/08 a 24/09/17, parcela 12/20.</t>
  </si>
  <si>
    <t>6.2.32. Revisão do ajuste de Remuneração Previsto Contratualmente ²</t>
  </si>
  <si>
    <t>(2) Revisão do ajuste de remuneração previsto contratualmente, período de 26/06 a 24/07/17.</t>
  </si>
  <si>
    <t xml:space="preserve">      Revisão do ajuste de remuneração previsto contratualmente, período de 25/07 a 24/08/17.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</si>
</sst>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136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600856</v>
      </c>
      <c r="C7" s="9">
        <f t="shared" si="0"/>
        <v>779085</v>
      </c>
      <c r="D7" s="9">
        <f t="shared" si="0"/>
        <v>799959</v>
      </c>
      <c r="E7" s="9">
        <f t="shared" si="0"/>
        <v>550213</v>
      </c>
      <c r="F7" s="9">
        <f t="shared" si="0"/>
        <v>744240</v>
      </c>
      <c r="G7" s="9">
        <f t="shared" si="0"/>
        <v>1262032</v>
      </c>
      <c r="H7" s="9">
        <f t="shared" si="0"/>
        <v>576149</v>
      </c>
      <c r="I7" s="9">
        <f t="shared" si="0"/>
        <v>123498</v>
      </c>
      <c r="J7" s="9">
        <f t="shared" si="0"/>
        <v>329917</v>
      </c>
      <c r="K7" s="9">
        <f t="shared" si="0"/>
        <v>5765949</v>
      </c>
      <c r="L7" s="50"/>
    </row>
    <row r="8" spans="1:11" ht="17.25" customHeight="1">
      <c r="A8" s="10" t="s">
        <v>97</v>
      </c>
      <c r="B8" s="11">
        <f>B9+B12+B16</f>
        <v>282201</v>
      </c>
      <c r="C8" s="11">
        <f aca="true" t="shared" si="1" ref="C8:J8">C9+C12+C16</f>
        <v>379108</v>
      </c>
      <c r="D8" s="11">
        <f t="shared" si="1"/>
        <v>362652</v>
      </c>
      <c r="E8" s="11">
        <f t="shared" si="1"/>
        <v>268277</v>
      </c>
      <c r="F8" s="11">
        <f t="shared" si="1"/>
        <v>342206</v>
      </c>
      <c r="G8" s="11">
        <f t="shared" si="1"/>
        <v>585564</v>
      </c>
      <c r="H8" s="11">
        <f t="shared" si="1"/>
        <v>296209</v>
      </c>
      <c r="I8" s="11">
        <f t="shared" si="1"/>
        <v>54182</v>
      </c>
      <c r="J8" s="11">
        <f t="shared" si="1"/>
        <v>148280</v>
      </c>
      <c r="K8" s="11">
        <f>SUM(B8:J8)</f>
        <v>2718679</v>
      </c>
    </row>
    <row r="9" spans="1:11" ht="17.25" customHeight="1">
      <c r="A9" s="15" t="s">
        <v>16</v>
      </c>
      <c r="B9" s="13">
        <f>+B10+B11</f>
        <v>35607</v>
      </c>
      <c r="C9" s="13">
        <f aca="true" t="shared" si="2" ref="C9:J9">+C10+C11</f>
        <v>50091</v>
      </c>
      <c r="D9" s="13">
        <f t="shared" si="2"/>
        <v>44322</v>
      </c>
      <c r="E9" s="13">
        <f t="shared" si="2"/>
        <v>34780</v>
      </c>
      <c r="F9" s="13">
        <f t="shared" si="2"/>
        <v>36359</v>
      </c>
      <c r="G9" s="13">
        <f t="shared" si="2"/>
        <v>48994</v>
      </c>
      <c r="H9" s="13">
        <f t="shared" si="2"/>
        <v>44880</v>
      </c>
      <c r="I9" s="13">
        <f t="shared" si="2"/>
        <v>7895</v>
      </c>
      <c r="J9" s="13">
        <f t="shared" si="2"/>
        <v>16587</v>
      </c>
      <c r="K9" s="11">
        <f>SUM(B9:J9)</f>
        <v>319515</v>
      </c>
    </row>
    <row r="10" spans="1:11" ht="17.25" customHeight="1">
      <c r="A10" s="29" t="s">
        <v>17</v>
      </c>
      <c r="B10" s="13">
        <v>35607</v>
      </c>
      <c r="C10" s="13">
        <v>50091</v>
      </c>
      <c r="D10" s="13">
        <v>44322</v>
      </c>
      <c r="E10" s="13">
        <v>34780</v>
      </c>
      <c r="F10" s="13">
        <v>36359</v>
      </c>
      <c r="G10" s="13">
        <v>48994</v>
      </c>
      <c r="H10" s="13">
        <v>44880</v>
      </c>
      <c r="I10" s="13">
        <v>7895</v>
      </c>
      <c r="J10" s="13">
        <v>16587</v>
      </c>
      <c r="K10" s="11">
        <f>SUM(B10:J10)</f>
        <v>319515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231606</v>
      </c>
      <c r="C12" s="17">
        <f t="shared" si="3"/>
        <v>308333</v>
      </c>
      <c r="D12" s="17">
        <f t="shared" si="3"/>
        <v>299040</v>
      </c>
      <c r="E12" s="17">
        <f t="shared" si="3"/>
        <v>219574</v>
      </c>
      <c r="F12" s="17">
        <f t="shared" si="3"/>
        <v>284664</v>
      </c>
      <c r="G12" s="17">
        <f t="shared" si="3"/>
        <v>499035</v>
      </c>
      <c r="H12" s="17">
        <f t="shared" si="3"/>
        <v>236360</v>
      </c>
      <c r="I12" s="17">
        <f t="shared" si="3"/>
        <v>43072</v>
      </c>
      <c r="J12" s="17">
        <f t="shared" si="3"/>
        <v>123676</v>
      </c>
      <c r="K12" s="11">
        <f aca="true" t="shared" si="4" ref="K12:K27">SUM(B12:J12)</f>
        <v>2245360</v>
      </c>
    </row>
    <row r="13" spans="1:13" ht="17.25" customHeight="1">
      <c r="A13" s="14" t="s">
        <v>19</v>
      </c>
      <c r="B13" s="13">
        <v>107858</v>
      </c>
      <c r="C13" s="13">
        <v>152298</v>
      </c>
      <c r="D13" s="13">
        <v>153782</v>
      </c>
      <c r="E13" s="13">
        <v>108895</v>
      </c>
      <c r="F13" s="13">
        <v>139560</v>
      </c>
      <c r="G13" s="13">
        <v>229408</v>
      </c>
      <c r="H13" s="13">
        <v>104296</v>
      </c>
      <c r="I13" s="13">
        <v>23420</v>
      </c>
      <c r="J13" s="13">
        <v>63208</v>
      </c>
      <c r="K13" s="11">
        <f t="shared" si="4"/>
        <v>1082725</v>
      </c>
      <c r="L13" s="50"/>
      <c r="M13" s="51"/>
    </row>
    <row r="14" spans="1:12" ht="17.25" customHeight="1">
      <c r="A14" s="14" t="s">
        <v>20</v>
      </c>
      <c r="B14" s="13">
        <v>114110</v>
      </c>
      <c r="C14" s="13">
        <v>140646</v>
      </c>
      <c r="D14" s="13">
        <v>135477</v>
      </c>
      <c r="E14" s="13">
        <v>101059</v>
      </c>
      <c r="F14" s="13">
        <v>134933</v>
      </c>
      <c r="G14" s="13">
        <v>253237</v>
      </c>
      <c r="H14" s="13">
        <v>113273</v>
      </c>
      <c r="I14" s="13">
        <v>17174</v>
      </c>
      <c r="J14" s="13">
        <v>57117</v>
      </c>
      <c r="K14" s="11">
        <f t="shared" si="4"/>
        <v>1067026</v>
      </c>
      <c r="L14" s="50"/>
    </row>
    <row r="15" spans="1:11" ht="17.25" customHeight="1">
      <c r="A15" s="14" t="s">
        <v>21</v>
      </c>
      <c r="B15" s="13">
        <v>9638</v>
      </c>
      <c r="C15" s="13">
        <v>15389</v>
      </c>
      <c r="D15" s="13">
        <v>9781</v>
      </c>
      <c r="E15" s="13">
        <v>9620</v>
      </c>
      <c r="F15" s="13">
        <v>10171</v>
      </c>
      <c r="G15" s="13">
        <v>16390</v>
      </c>
      <c r="H15" s="13">
        <v>18791</v>
      </c>
      <c r="I15" s="13">
        <v>2478</v>
      </c>
      <c r="J15" s="13">
        <v>3351</v>
      </c>
      <c r="K15" s="11">
        <f t="shared" si="4"/>
        <v>95609</v>
      </c>
    </row>
    <row r="16" spans="1:11" ht="17.25" customHeight="1">
      <c r="A16" s="15" t="s">
        <v>93</v>
      </c>
      <c r="B16" s="13">
        <f>B17+B18+B19</f>
        <v>14988</v>
      </c>
      <c r="C16" s="13">
        <f aca="true" t="shared" si="5" ref="C16:J16">C17+C18+C19</f>
        <v>20684</v>
      </c>
      <c r="D16" s="13">
        <f t="shared" si="5"/>
        <v>19290</v>
      </c>
      <c r="E16" s="13">
        <f t="shared" si="5"/>
        <v>13923</v>
      </c>
      <c r="F16" s="13">
        <f t="shared" si="5"/>
        <v>21183</v>
      </c>
      <c r="G16" s="13">
        <f t="shared" si="5"/>
        <v>37535</v>
      </c>
      <c r="H16" s="13">
        <f t="shared" si="5"/>
        <v>14969</v>
      </c>
      <c r="I16" s="13">
        <f t="shared" si="5"/>
        <v>3215</v>
      </c>
      <c r="J16" s="13">
        <f t="shared" si="5"/>
        <v>8017</v>
      </c>
      <c r="K16" s="11">
        <f t="shared" si="4"/>
        <v>153804</v>
      </c>
    </row>
    <row r="17" spans="1:11" ht="17.25" customHeight="1">
      <c r="A17" s="14" t="s">
        <v>94</v>
      </c>
      <c r="B17" s="13">
        <v>14881</v>
      </c>
      <c r="C17" s="13">
        <v>20555</v>
      </c>
      <c r="D17" s="13">
        <v>19176</v>
      </c>
      <c r="E17" s="13">
        <v>13854</v>
      </c>
      <c r="F17" s="13">
        <v>21069</v>
      </c>
      <c r="G17" s="13">
        <v>37326</v>
      </c>
      <c r="H17" s="13">
        <v>14857</v>
      </c>
      <c r="I17" s="13">
        <v>3194</v>
      </c>
      <c r="J17" s="13">
        <v>7994</v>
      </c>
      <c r="K17" s="11">
        <f t="shared" si="4"/>
        <v>152906</v>
      </c>
    </row>
    <row r="18" spans="1:11" ht="17.25" customHeight="1">
      <c r="A18" s="14" t="s">
        <v>95</v>
      </c>
      <c r="B18" s="13">
        <v>81</v>
      </c>
      <c r="C18" s="13">
        <v>107</v>
      </c>
      <c r="D18" s="13">
        <v>101</v>
      </c>
      <c r="E18" s="13">
        <v>60</v>
      </c>
      <c r="F18" s="13">
        <v>110</v>
      </c>
      <c r="G18" s="13">
        <v>198</v>
      </c>
      <c r="H18" s="13">
        <v>93</v>
      </c>
      <c r="I18" s="13">
        <v>21</v>
      </c>
      <c r="J18" s="13">
        <v>22</v>
      </c>
      <c r="K18" s="11">
        <f t="shared" si="4"/>
        <v>793</v>
      </c>
    </row>
    <row r="19" spans="1:11" ht="17.25" customHeight="1">
      <c r="A19" s="14" t="s">
        <v>96</v>
      </c>
      <c r="B19" s="13">
        <v>26</v>
      </c>
      <c r="C19" s="13">
        <v>22</v>
      </c>
      <c r="D19" s="13">
        <v>13</v>
      </c>
      <c r="E19" s="13">
        <v>9</v>
      </c>
      <c r="F19" s="13">
        <v>4</v>
      </c>
      <c r="G19" s="13">
        <v>11</v>
      </c>
      <c r="H19" s="13">
        <v>19</v>
      </c>
      <c r="I19" s="13">
        <v>0</v>
      </c>
      <c r="J19" s="13">
        <v>1</v>
      </c>
      <c r="K19" s="11">
        <f t="shared" si="4"/>
        <v>105</v>
      </c>
    </row>
    <row r="20" spans="1:11" ht="17.25" customHeight="1">
      <c r="A20" s="16" t="s">
        <v>22</v>
      </c>
      <c r="B20" s="11">
        <f>+B21+B22+B23</f>
        <v>166472</v>
      </c>
      <c r="C20" s="11">
        <f aca="true" t="shared" si="6" ref="C20:J20">+C21+C22+C23</f>
        <v>189792</v>
      </c>
      <c r="D20" s="11">
        <f t="shared" si="6"/>
        <v>214744</v>
      </c>
      <c r="E20" s="11">
        <f t="shared" si="6"/>
        <v>138338</v>
      </c>
      <c r="F20" s="11">
        <f t="shared" si="6"/>
        <v>220725</v>
      </c>
      <c r="G20" s="11">
        <f t="shared" si="6"/>
        <v>415510</v>
      </c>
      <c r="H20" s="11">
        <f t="shared" si="6"/>
        <v>143534</v>
      </c>
      <c r="I20" s="11">
        <f t="shared" si="6"/>
        <v>33444</v>
      </c>
      <c r="J20" s="11">
        <f t="shared" si="6"/>
        <v>82694</v>
      </c>
      <c r="K20" s="11">
        <f t="shared" si="4"/>
        <v>1605253</v>
      </c>
    </row>
    <row r="21" spans="1:12" ht="17.25" customHeight="1">
      <c r="A21" s="12" t="s">
        <v>23</v>
      </c>
      <c r="B21" s="13">
        <v>85600</v>
      </c>
      <c r="C21" s="13">
        <v>107035</v>
      </c>
      <c r="D21" s="13">
        <v>124087</v>
      </c>
      <c r="E21" s="13">
        <v>77158</v>
      </c>
      <c r="F21" s="13">
        <v>121696</v>
      </c>
      <c r="G21" s="13">
        <v>210376</v>
      </c>
      <c r="H21" s="13">
        <v>76214</v>
      </c>
      <c r="I21" s="13">
        <v>20449</v>
      </c>
      <c r="J21" s="13">
        <v>46709</v>
      </c>
      <c r="K21" s="11">
        <f t="shared" si="4"/>
        <v>869324</v>
      </c>
      <c r="L21" s="50"/>
    </row>
    <row r="22" spans="1:12" ht="17.25" customHeight="1">
      <c r="A22" s="12" t="s">
        <v>24</v>
      </c>
      <c r="B22" s="13">
        <v>76425</v>
      </c>
      <c r="C22" s="13">
        <v>77177</v>
      </c>
      <c r="D22" s="13">
        <v>86268</v>
      </c>
      <c r="E22" s="13">
        <v>57756</v>
      </c>
      <c r="F22" s="13">
        <v>94605</v>
      </c>
      <c r="G22" s="13">
        <v>197198</v>
      </c>
      <c r="H22" s="13">
        <v>61370</v>
      </c>
      <c r="I22" s="13">
        <v>12045</v>
      </c>
      <c r="J22" s="13">
        <v>34443</v>
      </c>
      <c r="K22" s="11">
        <f t="shared" si="4"/>
        <v>697287</v>
      </c>
      <c r="L22" s="50"/>
    </row>
    <row r="23" spans="1:11" ht="17.25" customHeight="1">
      <c r="A23" s="12" t="s">
        <v>25</v>
      </c>
      <c r="B23" s="13">
        <v>4447</v>
      </c>
      <c r="C23" s="13">
        <v>5580</v>
      </c>
      <c r="D23" s="13">
        <v>4389</v>
      </c>
      <c r="E23" s="13">
        <v>3424</v>
      </c>
      <c r="F23" s="13">
        <v>4424</v>
      </c>
      <c r="G23" s="13">
        <v>7936</v>
      </c>
      <c r="H23" s="13">
        <v>5950</v>
      </c>
      <c r="I23" s="13">
        <v>950</v>
      </c>
      <c r="J23" s="13">
        <v>1542</v>
      </c>
      <c r="K23" s="11">
        <f t="shared" si="4"/>
        <v>38642</v>
      </c>
    </row>
    <row r="24" spans="1:11" ht="17.25" customHeight="1">
      <c r="A24" s="16" t="s">
        <v>26</v>
      </c>
      <c r="B24" s="13">
        <f>+B25+B26</f>
        <v>152183</v>
      </c>
      <c r="C24" s="13">
        <f aca="true" t="shared" si="7" ref="C24:J24">+C25+C26</f>
        <v>210185</v>
      </c>
      <c r="D24" s="13">
        <f t="shared" si="7"/>
        <v>222563</v>
      </c>
      <c r="E24" s="13">
        <f t="shared" si="7"/>
        <v>143598</v>
      </c>
      <c r="F24" s="13">
        <f t="shared" si="7"/>
        <v>181309</v>
      </c>
      <c r="G24" s="13">
        <f t="shared" si="7"/>
        <v>260958</v>
      </c>
      <c r="H24" s="13">
        <f t="shared" si="7"/>
        <v>127989</v>
      </c>
      <c r="I24" s="13">
        <f t="shared" si="7"/>
        <v>35872</v>
      </c>
      <c r="J24" s="13">
        <f t="shared" si="7"/>
        <v>98943</v>
      </c>
      <c r="K24" s="11">
        <f t="shared" si="4"/>
        <v>1433600</v>
      </c>
    </row>
    <row r="25" spans="1:12" ht="17.25" customHeight="1">
      <c r="A25" s="12" t="s">
        <v>115</v>
      </c>
      <c r="B25" s="13">
        <v>66936</v>
      </c>
      <c r="C25" s="13">
        <v>101218</v>
      </c>
      <c r="D25" s="13">
        <v>115351</v>
      </c>
      <c r="E25" s="13">
        <v>74847</v>
      </c>
      <c r="F25" s="13">
        <v>86625</v>
      </c>
      <c r="G25" s="13">
        <v>117226</v>
      </c>
      <c r="H25" s="13">
        <v>58506</v>
      </c>
      <c r="I25" s="13">
        <v>20698</v>
      </c>
      <c r="J25" s="13">
        <v>49539</v>
      </c>
      <c r="K25" s="11">
        <f t="shared" si="4"/>
        <v>690946</v>
      </c>
      <c r="L25" s="50"/>
    </row>
    <row r="26" spans="1:12" ht="17.25" customHeight="1">
      <c r="A26" s="12" t="s">
        <v>116</v>
      </c>
      <c r="B26" s="13">
        <v>85247</v>
      </c>
      <c r="C26" s="13">
        <v>108967</v>
      </c>
      <c r="D26" s="13">
        <v>107212</v>
      </c>
      <c r="E26" s="13">
        <v>68751</v>
      </c>
      <c r="F26" s="13">
        <v>94684</v>
      </c>
      <c r="G26" s="13">
        <v>143732</v>
      </c>
      <c r="H26" s="13">
        <v>69483</v>
      </c>
      <c r="I26" s="13">
        <v>15174</v>
      </c>
      <c r="J26" s="13">
        <v>49404</v>
      </c>
      <c r="K26" s="11">
        <f t="shared" si="4"/>
        <v>742654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8417</v>
      </c>
      <c r="I27" s="11">
        <v>0</v>
      </c>
      <c r="J27" s="11">
        <v>0</v>
      </c>
      <c r="K27" s="11">
        <f t="shared" si="4"/>
        <v>8417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7600.42</v>
      </c>
      <c r="I35" s="19">
        <v>0</v>
      </c>
      <c r="J35" s="19">
        <v>0</v>
      </c>
      <c r="K35" s="23">
        <f>SUM(B35:J35)</f>
        <v>7600.42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1737564.4799999997</v>
      </c>
      <c r="C47" s="22">
        <f aca="true" t="shared" si="12" ref="C47:H47">+C48+C57</f>
        <v>2520232.48</v>
      </c>
      <c r="D47" s="22">
        <f t="shared" si="12"/>
        <v>2910361.0999999996</v>
      </c>
      <c r="E47" s="22">
        <f t="shared" si="12"/>
        <v>1709617.33</v>
      </c>
      <c r="F47" s="22">
        <f t="shared" si="12"/>
        <v>2282143.8899999997</v>
      </c>
      <c r="G47" s="22">
        <f t="shared" si="12"/>
        <v>3262044.9800000004</v>
      </c>
      <c r="H47" s="22">
        <f t="shared" si="12"/>
        <v>1719578.43</v>
      </c>
      <c r="I47" s="22">
        <f>+I48+I57</f>
        <v>643230.62</v>
      </c>
      <c r="J47" s="22">
        <f>+J48+J57</f>
        <v>1034637.05</v>
      </c>
      <c r="K47" s="22">
        <f>SUM(B47:J47)</f>
        <v>17819410.360000003</v>
      </c>
    </row>
    <row r="48" spans="1:11" ht="17.25" customHeight="1">
      <c r="A48" s="16" t="s">
        <v>108</v>
      </c>
      <c r="B48" s="23">
        <f>SUM(B49:B56)</f>
        <v>1719715.8199999998</v>
      </c>
      <c r="C48" s="23">
        <f aca="true" t="shared" si="13" ref="C48:J48">SUM(C49:C56)</f>
        <v>2494947.85</v>
      </c>
      <c r="D48" s="23">
        <f t="shared" si="13"/>
        <v>2884238.26</v>
      </c>
      <c r="E48" s="23">
        <f t="shared" si="13"/>
        <v>1686667.77</v>
      </c>
      <c r="F48" s="23">
        <f t="shared" si="13"/>
        <v>2258468.1199999996</v>
      </c>
      <c r="G48" s="23">
        <f t="shared" si="13"/>
        <v>3231543.24</v>
      </c>
      <c r="H48" s="23">
        <f t="shared" si="13"/>
        <v>1699028.72</v>
      </c>
      <c r="I48" s="23">
        <f t="shared" si="13"/>
        <v>643230.62</v>
      </c>
      <c r="J48" s="23">
        <f t="shared" si="13"/>
        <v>1020274.92</v>
      </c>
      <c r="K48" s="23">
        <f aca="true" t="shared" si="14" ref="K48:K57">SUM(B48:J48)</f>
        <v>17638115.32</v>
      </c>
    </row>
    <row r="49" spans="1:11" ht="17.25" customHeight="1">
      <c r="A49" s="34" t="s">
        <v>43</v>
      </c>
      <c r="B49" s="23">
        <f aca="true" t="shared" si="15" ref="B49:H49">ROUND(B30*B7,2)</f>
        <v>1718508.25</v>
      </c>
      <c r="C49" s="23">
        <f t="shared" si="15"/>
        <v>2487462.59</v>
      </c>
      <c r="D49" s="23">
        <f t="shared" si="15"/>
        <v>2881852.3</v>
      </c>
      <c r="E49" s="23">
        <f t="shared" si="15"/>
        <v>1685742.59</v>
      </c>
      <c r="F49" s="23">
        <f t="shared" si="15"/>
        <v>2256684.53</v>
      </c>
      <c r="G49" s="23">
        <f t="shared" si="15"/>
        <v>3229035.08</v>
      </c>
      <c r="H49" s="23">
        <f t="shared" si="15"/>
        <v>1690363.55</v>
      </c>
      <c r="I49" s="23">
        <f>ROUND(I30*I7,2)</f>
        <v>642164.9</v>
      </c>
      <c r="J49" s="23">
        <f>ROUND(J30*J7,2)</f>
        <v>1018057.88</v>
      </c>
      <c r="K49" s="23">
        <f t="shared" si="14"/>
        <v>17609871.67</v>
      </c>
    </row>
    <row r="50" spans="1:11" ht="17.25" customHeight="1">
      <c r="A50" s="34" t="s">
        <v>44</v>
      </c>
      <c r="B50" s="19">
        <v>0</v>
      </c>
      <c r="C50" s="23">
        <f>ROUND(C31*C7,2)</f>
        <v>5529.06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5529.06</v>
      </c>
    </row>
    <row r="51" spans="1:11" ht="17.25" customHeight="1">
      <c r="A51" s="64" t="s">
        <v>104</v>
      </c>
      <c r="B51" s="65">
        <f aca="true" t="shared" si="16" ref="B51:H51">ROUND(B32*B7,2)</f>
        <v>-2884.11</v>
      </c>
      <c r="C51" s="65">
        <f t="shared" si="16"/>
        <v>-3817.52</v>
      </c>
      <c r="D51" s="65">
        <f t="shared" si="16"/>
        <v>-3999.8</v>
      </c>
      <c r="E51" s="65">
        <f t="shared" si="16"/>
        <v>-2520.22</v>
      </c>
      <c r="F51" s="65">
        <f t="shared" si="16"/>
        <v>-3497.93</v>
      </c>
      <c r="G51" s="65">
        <f t="shared" si="16"/>
        <v>-4921.92</v>
      </c>
      <c r="H51" s="65">
        <f t="shared" si="16"/>
        <v>-2650.29</v>
      </c>
      <c r="I51" s="19">
        <v>0</v>
      </c>
      <c r="J51" s="19">
        <v>0</v>
      </c>
      <c r="K51" s="65">
        <f>SUM(B51:J51)</f>
        <v>-24291.79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7600.42</v>
      </c>
      <c r="I53" s="31">
        <f>+I35</f>
        <v>0</v>
      </c>
      <c r="J53" s="31">
        <f>+J35</f>
        <v>0</v>
      </c>
      <c r="K53" s="23">
        <f t="shared" si="14"/>
        <v>7600.42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-214929.74</v>
      </c>
      <c r="C61" s="35">
        <f t="shared" si="17"/>
        <v>-248267.15</v>
      </c>
      <c r="D61" s="35">
        <f t="shared" si="17"/>
        <v>-249446.97</v>
      </c>
      <c r="E61" s="35">
        <f t="shared" si="17"/>
        <v>-260309.75</v>
      </c>
      <c r="F61" s="35">
        <f t="shared" si="17"/>
        <v>-264801.66000000003</v>
      </c>
      <c r="G61" s="35">
        <f t="shared" si="17"/>
        <v>-335859.11</v>
      </c>
      <c r="H61" s="35">
        <f t="shared" si="17"/>
        <v>-215619.15</v>
      </c>
      <c r="I61" s="35">
        <f t="shared" si="17"/>
        <v>-185321.55</v>
      </c>
      <c r="J61" s="35">
        <f t="shared" si="17"/>
        <v>-97426.89000000001</v>
      </c>
      <c r="K61" s="35">
        <f>SUM(B61:J61)</f>
        <v>-2071981.9699999997</v>
      </c>
    </row>
    <row r="62" spans="1:11" ht="18.75" customHeight="1">
      <c r="A62" s="16" t="s">
        <v>74</v>
      </c>
      <c r="B62" s="35">
        <f aca="true" t="shared" si="18" ref="B62:J62">B63+B64+B65+B66+B67+B68</f>
        <v>-166630.63</v>
      </c>
      <c r="C62" s="35">
        <f t="shared" si="18"/>
        <v>-194682.62</v>
      </c>
      <c r="D62" s="35">
        <f t="shared" si="18"/>
        <v>-185015.28</v>
      </c>
      <c r="E62" s="35">
        <f t="shared" si="18"/>
        <v>-224516.77</v>
      </c>
      <c r="F62" s="35">
        <f t="shared" si="18"/>
        <v>-191793.09000000003</v>
      </c>
      <c r="G62" s="35">
        <f t="shared" si="18"/>
        <v>-242275</v>
      </c>
      <c r="H62" s="35">
        <f t="shared" si="18"/>
        <v>-170544</v>
      </c>
      <c r="I62" s="35">
        <f t="shared" si="18"/>
        <v>-30001</v>
      </c>
      <c r="J62" s="35">
        <f t="shared" si="18"/>
        <v>-63030.6</v>
      </c>
      <c r="K62" s="35">
        <f aca="true" t="shared" si="19" ref="K62:K91">SUM(B62:J62)</f>
        <v>-1468488.9900000002</v>
      </c>
    </row>
    <row r="63" spans="1:11" ht="18.75" customHeight="1">
      <c r="A63" s="12" t="s">
        <v>75</v>
      </c>
      <c r="B63" s="35">
        <f>-ROUND(B9*$D$3,2)</f>
        <v>-135306.6</v>
      </c>
      <c r="C63" s="35">
        <f aca="true" t="shared" si="20" ref="C63:J63">-ROUND(C9*$D$3,2)</f>
        <v>-190345.8</v>
      </c>
      <c r="D63" s="35">
        <f t="shared" si="20"/>
        <v>-168423.6</v>
      </c>
      <c r="E63" s="35">
        <f t="shared" si="20"/>
        <v>-132164</v>
      </c>
      <c r="F63" s="35">
        <f t="shared" si="20"/>
        <v>-138164.2</v>
      </c>
      <c r="G63" s="35">
        <f t="shared" si="20"/>
        <v>-186177.2</v>
      </c>
      <c r="H63" s="35">
        <f t="shared" si="20"/>
        <v>-170544</v>
      </c>
      <c r="I63" s="35">
        <f t="shared" si="20"/>
        <v>-30001</v>
      </c>
      <c r="J63" s="35">
        <f t="shared" si="20"/>
        <v>-63030.6</v>
      </c>
      <c r="K63" s="35">
        <f t="shared" si="19"/>
        <v>-1214157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-832.2</v>
      </c>
      <c r="C65" s="35">
        <v>-231.8</v>
      </c>
      <c r="D65" s="35">
        <v>-136.8</v>
      </c>
      <c r="E65" s="35">
        <v>-478.8</v>
      </c>
      <c r="F65" s="35">
        <v>-444.6</v>
      </c>
      <c r="G65" s="35">
        <v>-326.8</v>
      </c>
      <c r="H65" s="19">
        <v>0</v>
      </c>
      <c r="I65" s="19">
        <v>0</v>
      </c>
      <c r="J65" s="19">
        <v>0</v>
      </c>
      <c r="K65" s="35">
        <f t="shared" si="19"/>
        <v>-2451</v>
      </c>
    </row>
    <row r="66" spans="1:11" ht="18.75" customHeight="1">
      <c r="A66" s="12" t="s">
        <v>105</v>
      </c>
      <c r="B66" s="35">
        <v>-3537.8</v>
      </c>
      <c r="C66" s="35">
        <v>-1090.6</v>
      </c>
      <c r="D66" s="35">
        <v>-1064</v>
      </c>
      <c r="E66" s="35">
        <v>-2538.4</v>
      </c>
      <c r="F66" s="35">
        <v>-1117.2</v>
      </c>
      <c r="G66" s="35">
        <v>-798</v>
      </c>
      <c r="H66" s="19">
        <v>0</v>
      </c>
      <c r="I66" s="19">
        <v>0</v>
      </c>
      <c r="J66" s="19">
        <v>0</v>
      </c>
      <c r="K66" s="35">
        <f t="shared" si="19"/>
        <v>-10146</v>
      </c>
    </row>
    <row r="67" spans="1:11" ht="18.75" customHeight="1">
      <c r="A67" s="12" t="s">
        <v>52</v>
      </c>
      <c r="B67" s="35">
        <v>-26954.03</v>
      </c>
      <c r="C67" s="35">
        <v>-3014.42</v>
      </c>
      <c r="D67" s="35">
        <v>-15390.88</v>
      </c>
      <c r="E67" s="35">
        <v>-89335.57</v>
      </c>
      <c r="F67" s="35">
        <v>-52067.09</v>
      </c>
      <c r="G67" s="35">
        <v>-54973</v>
      </c>
      <c r="H67" s="19">
        <v>0</v>
      </c>
      <c r="I67" s="19">
        <v>0</v>
      </c>
      <c r="J67" s="19">
        <v>0</v>
      </c>
      <c r="K67" s="35">
        <f t="shared" si="19"/>
        <v>-241734.99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-48299.11</v>
      </c>
      <c r="C69" s="65">
        <f>SUM(C70:C102)</f>
        <v>-53584.53</v>
      </c>
      <c r="D69" s="65">
        <f>SUM(D70:D102)</f>
        <v>-64431.69</v>
      </c>
      <c r="E69" s="65">
        <f aca="true" t="shared" si="21" ref="E69:J69">SUM(E70:E102)</f>
        <v>-35792.98</v>
      </c>
      <c r="F69" s="65">
        <f t="shared" si="21"/>
        <v>-73008.57</v>
      </c>
      <c r="G69" s="65">
        <f t="shared" si="21"/>
        <v>-93584.11000000002</v>
      </c>
      <c r="H69" s="65">
        <f t="shared" si="21"/>
        <v>-45075.15</v>
      </c>
      <c r="I69" s="65">
        <f t="shared" si="21"/>
        <v>-155320.55</v>
      </c>
      <c r="J69" s="65">
        <f t="shared" si="21"/>
        <v>-34396.29000000001</v>
      </c>
      <c r="K69" s="65">
        <f t="shared" si="19"/>
        <v>-603492.98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-2000</v>
      </c>
      <c r="C84" s="65">
        <v>-1000</v>
      </c>
      <c r="D84" s="19">
        <v>0</v>
      </c>
      <c r="E84" s="65">
        <v>-1000</v>
      </c>
      <c r="F84" s="65">
        <v>-3000</v>
      </c>
      <c r="G84" s="65">
        <v>-2000</v>
      </c>
      <c r="H84" s="65">
        <v>-2000</v>
      </c>
      <c r="I84" s="65">
        <v>-1000</v>
      </c>
      <c r="J84" s="19">
        <v>0</v>
      </c>
      <c r="K84" s="65">
        <f t="shared" si="19"/>
        <v>-12000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65">
        <v>-1500</v>
      </c>
      <c r="G86" s="19">
        <v>0</v>
      </c>
      <c r="H86" s="19">
        <v>0</v>
      </c>
      <c r="I86" s="19">
        <v>0</v>
      </c>
      <c r="J86" s="19">
        <v>0</v>
      </c>
      <c r="K86" s="65">
        <f t="shared" si="19"/>
        <v>-1500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133</v>
      </c>
      <c r="B100" s="35">
        <v>-29904.57</v>
      </c>
      <c r="C100" s="35">
        <v>-43559.83</v>
      </c>
      <c r="D100" s="35">
        <v>-51456.5</v>
      </c>
      <c r="E100" s="35">
        <v>-28404.83</v>
      </c>
      <c r="F100" s="35">
        <v>-39244.15</v>
      </c>
      <c r="G100" s="35">
        <v>-55265.19</v>
      </c>
      <c r="H100" s="35">
        <v>-28510.17</v>
      </c>
      <c r="I100" s="35">
        <v>-10371.29</v>
      </c>
      <c r="J100" s="35">
        <v>-17157.65</v>
      </c>
      <c r="K100" s="35">
        <f>SUM(B100:J100)</f>
        <v>-303874.18</v>
      </c>
      <c r="L100" s="53"/>
    </row>
    <row r="101" spans="1:12" ht="18.75" customHeight="1">
      <c r="A101" s="75" t="s">
        <v>138</v>
      </c>
      <c r="B101" s="35">
        <v>-1883.59</v>
      </c>
      <c r="C101" s="35">
        <v>12099.33</v>
      </c>
      <c r="D101" s="35">
        <v>8012.77</v>
      </c>
      <c r="E101" s="35">
        <v>7576.61</v>
      </c>
      <c r="F101" s="35">
        <v>-9693.29</v>
      </c>
      <c r="G101" s="35">
        <v>-7069.19</v>
      </c>
      <c r="H101" s="35">
        <v>-245.93</v>
      </c>
      <c r="I101" s="35">
        <v>-76522.64</v>
      </c>
      <c r="J101" s="35">
        <v>-6861.02</v>
      </c>
      <c r="K101" s="35">
        <f>SUM(B101:J101)</f>
        <v>-74586.95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1522634.7399999998</v>
      </c>
      <c r="C106" s="24">
        <f t="shared" si="22"/>
        <v>2271965.33</v>
      </c>
      <c r="D106" s="24">
        <f t="shared" si="22"/>
        <v>2660914.13</v>
      </c>
      <c r="E106" s="24">
        <f t="shared" si="22"/>
        <v>1449307.58</v>
      </c>
      <c r="F106" s="24">
        <f t="shared" si="22"/>
        <v>2017342.2299999995</v>
      </c>
      <c r="G106" s="24">
        <f t="shared" si="22"/>
        <v>2926185.8700000006</v>
      </c>
      <c r="H106" s="24">
        <f t="shared" si="22"/>
        <v>1503959.28</v>
      </c>
      <c r="I106" s="24">
        <f>+I107+I108</f>
        <v>457909.07</v>
      </c>
      <c r="J106" s="24">
        <f>+J107+J108</f>
        <v>937210.16</v>
      </c>
      <c r="K106" s="46">
        <f>SUM(B106:J106)</f>
        <v>15747428.389999999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1504786.0799999998</v>
      </c>
      <c r="C107" s="24">
        <f t="shared" si="23"/>
        <v>2246680.7</v>
      </c>
      <c r="D107" s="24">
        <f t="shared" si="23"/>
        <v>2634791.29</v>
      </c>
      <c r="E107" s="24">
        <f t="shared" si="23"/>
        <v>1426358.02</v>
      </c>
      <c r="F107" s="24">
        <f t="shared" si="23"/>
        <v>1993666.4599999995</v>
      </c>
      <c r="G107" s="24">
        <f t="shared" si="23"/>
        <v>2895684.1300000004</v>
      </c>
      <c r="H107" s="24">
        <f t="shared" si="23"/>
        <v>1483409.57</v>
      </c>
      <c r="I107" s="24">
        <f t="shared" si="23"/>
        <v>457909.07</v>
      </c>
      <c r="J107" s="24">
        <f t="shared" si="23"/>
        <v>922848.03</v>
      </c>
      <c r="K107" s="46">
        <f>SUM(B107:J107)</f>
        <v>15566133.35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SUM(K115:K133)</f>
        <v>15747428.399999999</v>
      </c>
      <c r="L114" s="52"/>
    </row>
    <row r="115" spans="1:11" ht="18.75" customHeight="1">
      <c r="A115" s="26" t="s">
        <v>70</v>
      </c>
      <c r="B115" s="27">
        <v>209192.86000000002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209192.86000000002</v>
      </c>
    </row>
    <row r="116" spans="1:11" ht="18.75" customHeight="1">
      <c r="A116" s="26" t="s">
        <v>71</v>
      </c>
      <c r="B116" s="27">
        <v>1313441.8800000001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3">SUM(B116:J116)</f>
        <v>1313441.8800000001</v>
      </c>
    </row>
    <row r="117" spans="1:11" ht="18.75" customHeight="1">
      <c r="A117" s="26" t="s">
        <v>72</v>
      </c>
      <c r="B117" s="38">
        <v>0</v>
      </c>
      <c r="C117" s="27">
        <f>+C106</f>
        <v>2271965.33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2271965.33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f>+D106</f>
        <v>2660914.13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2660914.13</v>
      </c>
    </row>
    <row r="119" spans="1:11" ht="18.75" customHeight="1">
      <c r="A119" s="26" t="s">
        <v>118</v>
      </c>
      <c r="B119" s="38">
        <v>0</v>
      </c>
      <c r="C119" s="38">
        <v>0</v>
      </c>
      <c r="D119" s="38">
        <v>0</v>
      </c>
      <c r="E119" s="27">
        <v>1304376.81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1304376.81</v>
      </c>
    </row>
    <row r="120" spans="1:11" ht="18.75" customHeight="1">
      <c r="A120" s="26" t="s">
        <v>119</v>
      </c>
      <c r="B120" s="38">
        <v>0</v>
      </c>
      <c r="C120" s="38">
        <v>0</v>
      </c>
      <c r="D120" s="38">
        <v>0</v>
      </c>
      <c r="E120" s="27">
        <v>144930.76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144930.76</v>
      </c>
    </row>
    <row r="121" spans="1:11" ht="18.75" customHeight="1">
      <c r="A121" s="66" t="s">
        <v>120</v>
      </c>
      <c r="B121" s="38">
        <v>0</v>
      </c>
      <c r="C121" s="38">
        <v>0</v>
      </c>
      <c r="D121" s="38">
        <v>0</v>
      </c>
      <c r="E121" s="38">
        <v>0</v>
      </c>
      <c r="F121" s="27">
        <v>381409.11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381409.11</v>
      </c>
    </row>
    <row r="122" spans="1:11" ht="18.75" customHeight="1">
      <c r="A122" s="66" t="s">
        <v>121</v>
      </c>
      <c r="B122" s="38">
        <v>0</v>
      </c>
      <c r="C122" s="38">
        <v>0</v>
      </c>
      <c r="D122" s="38">
        <v>0</v>
      </c>
      <c r="E122" s="38">
        <v>0</v>
      </c>
      <c r="F122" s="27">
        <v>711252.1900000001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711252.1900000001</v>
      </c>
    </row>
    <row r="123" spans="1:11" ht="18.75" customHeight="1">
      <c r="A123" s="66" t="s">
        <v>122</v>
      </c>
      <c r="B123" s="38">
        <v>0</v>
      </c>
      <c r="C123" s="38">
        <v>0</v>
      </c>
      <c r="D123" s="38">
        <v>0</v>
      </c>
      <c r="E123" s="38">
        <v>0</v>
      </c>
      <c r="F123" s="27">
        <v>102205.2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102205.2</v>
      </c>
    </row>
    <row r="124" spans="1:11" ht="18.75" customHeight="1">
      <c r="A124" s="66" t="s">
        <v>123</v>
      </c>
      <c r="B124" s="68">
        <v>0</v>
      </c>
      <c r="C124" s="68">
        <v>0</v>
      </c>
      <c r="D124" s="68">
        <v>0</v>
      </c>
      <c r="E124" s="68">
        <v>0</v>
      </c>
      <c r="F124" s="69">
        <v>822475.73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si="25"/>
        <v>822475.73</v>
      </c>
    </row>
    <row r="125" spans="1:11" ht="18.75" customHeight="1">
      <c r="A125" s="6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27">
        <v>863808.8699999999</v>
      </c>
      <c r="H125" s="38">
        <v>0</v>
      </c>
      <c r="I125" s="38">
        <v>0</v>
      </c>
      <c r="J125" s="38">
        <v>0</v>
      </c>
      <c r="K125" s="39">
        <f t="shared" si="25"/>
        <v>863808.8699999999</v>
      </c>
    </row>
    <row r="126" spans="1:11" ht="18.75" customHeight="1">
      <c r="A126" s="6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67687.58</v>
      </c>
      <c r="H126" s="38">
        <v>0</v>
      </c>
      <c r="I126" s="38">
        <v>0</v>
      </c>
      <c r="J126" s="38">
        <v>0</v>
      </c>
      <c r="K126" s="39">
        <f t="shared" si="25"/>
        <v>67687.58</v>
      </c>
    </row>
    <row r="127" spans="1:11" ht="18.75" customHeight="1">
      <c r="A127" s="6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422858.36</v>
      </c>
      <c r="H127" s="38">
        <v>0</v>
      </c>
      <c r="I127" s="38">
        <v>0</v>
      </c>
      <c r="J127" s="38">
        <v>0</v>
      </c>
      <c r="K127" s="39">
        <f t="shared" si="25"/>
        <v>422858.36</v>
      </c>
    </row>
    <row r="128" spans="1:11" ht="18.75" customHeight="1">
      <c r="A128" s="6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410631.43000000005</v>
      </c>
      <c r="H128" s="38">
        <v>0</v>
      </c>
      <c r="I128" s="38">
        <v>0</v>
      </c>
      <c r="J128" s="38">
        <v>0</v>
      </c>
      <c r="K128" s="39">
        <f t="shared" si="25"/>
        <v>410631.43000000005</v>
      </c>
    </row>
    <row r="129" spans="1:11" ht="18.75" customHeight="1">
      <c r="A129" s="6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1161199.64</v>
      </c>
      <c r="H129" s="38">
        <v>0</v>
      </c>
      <c r="I129" s="38">
        <v>0</v>
      </c>
      <c r="J129" s="38">
        <v>0</v>
      </c>
      <c r="K129" s="39">
        <f t="shared" si="25"/>
        <v>1161199.64</v>
      </c>
    </row>
    <row r="130" spans="1:11" ht="18.75" customHeight="1">
      <c r="A130" s="6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27">
        <v>526138.76</v>
      </c>
      <c r="I130" s="38">
        <v>0</v>
      </c>
      <c r="J130" s="38">
        <v>0</v>
      </c>
      <c r="K130" s="39">
        <f t="shared" si="25"/>
        <v>526138.76</v>
      </c>
    </row>
    <row r="131" spans="1:11" ht="18.75" customHeight="1">
      <c r="A131" s="6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977820.53</v>
      </c>
      <c r="I131" s="38">
        <v>0</v>
      </c>
      <c r="J131" s="38">
        <v>0</v>
      </c>
      <c r="K131" s="39">
        <f t="shared" si="25"/>
        <v>977820.53</v>
      </c>
    </row>
    <row r="132" spans="1:11" ht="18.75" customHeight="1">
      <c r="A132" s="66" t="s">
        <v>131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27">
        <v>457909.07</v>
      </c>
      <c r="J132" s="38"/>
      <c r="K132" s="39">
        <f t="shared" si="25"/>
        <v>457909.07</v>
      </c>
    </row>
    <row r="133" spans="1:11" ht="18.75" customHeight="1">
      <c r="A133" s="67" t="s">
        <v>132</v>
      </c>
      <c r="B133" s="40">
        <v>0</v>
      </c>
      <c r="C133" s="40">
        <v>0</v>
      </c>
      <c r="D133" s="40">
        <v>0</v>
      </c>
      <c r="E133" s="40">
        <v>0</v>
      </c>
      <c r="F133" s="40">
        <v>0</v>
      </c>
      <c r="G133" s="40">
        <v>0</v>
      </c>
      <c r="H133" s="40">
        <v>0</v>
      </c>
      <c r="I133" s="40"/>
      <c r="J133" s="41">
        <v>937210.16</v>
      </c>
      <c r="K133" s="42">
        <f t="shared" si="25"/>
        <v>937210.16</v>
      </c>
    </row>
    <row r="134" spans="1:11" ht="18.75" customHeight="1">
      <c r="A134" s="74" t="s">
        <v>134</v>
      </c>
      <c r="B134" s="48">
        <v>0</v>
      </c>
      <c r="C134" s="48">
        <v>0</v>
      </c>
      <c r="D134" s="48">
        <v>0</v>
      </c>
      <c r="E134" s="48">
        <v>0</v>
      </c>
      <c r="F134" s="48">
        <v>0</v>
      </c>
      <c r="G134" s="48">
        <v>0</v>
      </c>
      <c r="H134" s="48">
        <v>0</v>
      </c>
      <c r="I134" s="48">
        <v>0</v>
      </c>
      <c r="J134" s="48">
        <f>J106-J133</f>
        <v>0</v>
      </c>
      <c r="K134" s="49"/>
    </row>
    <row r="135" ht="18" customHeight="1">
      <c r="A135" s="74" t="s">
        <v>137</v>
      </c>
    </row>
    <row r="136" ht="18" customHeight="1">
      <c r="A136" s="74" t="s">
        <v>139</v>
      </c>
    </row>
    <row r="137" ht="18" customHeight="1">
      <c r="A137" s="74" t="s">
        <v>140</v>
      </c>
    </row>
    <row r="138" ht="18" customHeight="1"/>
    <row r="139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2017-10-19T18:52:50Z</dcterms:modified>
  <cp:category/>
  <cp:version/>
  <cp:contentType/>
  <cp:contentStatus/>
</cp:coreProperties>
</file>