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<sst xmlns="http://schemas.openxmlformats.org/spreadsheetml/2006/main" count="139" uniqueCount="139">
  <si>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</si>
  <si>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</si>
  <si>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</si>
  <si>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</si>
  <si>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</si>
  <si>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</si>
  <si>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</si>
  <si>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</si>
  <si>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</si>
  <si>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</si>
  <si>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</si>
  <si>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</si>
  <si>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</si>
  <si>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</si>
  <si>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</si>
  <si>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</si>
  <si>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</si>
  <si>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</si>
  <si>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</si>
  <si>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</si>
  <si>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</si>
  <si>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</si>
  <si>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</si>
  <si>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</si>
  <si>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</si>
  <si>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</si>
  <si>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</si>
  <si>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</si>
  <si>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</si>
  <si>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</si>
  <si>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</si>
  <si>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</si>
  <si>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</si>
  <si>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</si>
  <si>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</si>
  <si>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</si>
  <si>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</si>
  <si>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</si>
  <si>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</si>
  <si>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</si>
  <si>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</si>
  <si>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</si>
  <si>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</si>
  <si>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</si>
  <si>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</si>
  <si>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</si>
  <si>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</si>
  <si>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</si>
  <si>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</si>
  <si>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</si>
  <si>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</si>
  <si>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</si>
  <si>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</si>
  <si>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</si>
  <si>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</si>
  <si>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</si>
  <si>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</si>
  <si>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</si>
  <si>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</si>
  <si>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</si>
  <si>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</si>
  <si>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</si>
  <si>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</si>
  <si>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</si>
  <si>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</si>
  <si>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</si>
  <si>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</si>
  <si>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</si>
  <si>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</si>
  <si>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</si>
  <si>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</si>
  <si>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</si>
  <si>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</si>
  <si>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</si>
  <si>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</si>
  <si>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</si>
  <si>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</si>
  <si>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</si>
  <si>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</si>
  <si>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</si>
  <si>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</si>
  <si>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</si>
  <si>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</si>
  <si>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</si>
  <si>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</si>
  <si>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</si>
  <si>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</si>
  <si>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</si>
  <si>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</si>
  <si>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</si>
  <si>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</si>
  <si>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</si>
  <si>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</si>
  <si>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</si>
  <si>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</si>
  <si>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</si>
  <si>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</si>
  <si>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</si>
  <si>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</si>
  <si>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</si>
  <si>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</si>
  <si>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</si>
  <si>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</si>
  <si>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</si>
  <si>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</si>
  <si>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</si>
  <si>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</si>
  <si>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</si>
  <si>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</si>
  <si>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</si>
  <si>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</si>
  <si>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</si>
  <si>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</si>
  <si>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</si>
  <si>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</si>
  <si>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</si>
  <si>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</si>
  <si>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</si>
  <si>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</si>
  <si>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</si>
  <si>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</si>
  <si>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</si>
  <si>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</si>
  <si>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</si>
  <si>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</si>
  <si>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</si>
  <si>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</si>
  <si>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</si>
  <si>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</si>
  <si>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</si>
  <si>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</si>
  <si>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</si>
  <si>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</si>
  <si>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</si>
  <si>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</si>
  <si>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</si>
  <si>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OPERAÇÃO 10/10/17 - VENCIMENTO 18/10/17</t>
  </si>
  <si>
    <t>Nota:</t>
  </si>
  <si>
    <t>(1) Ajuste de remuneração previsto contratualmente, período de 25/08 a 24/09/17, parcela 11/20.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</si>
</sst>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610811</v>
      </c>
      <c r="C7" s="9">
        <f t="shared" si="0"/>
        <v>801348</v>
      </c>
      <c r="D7" s="9">
        <f t="shared" si="0"/>
        <v>812054</v>
      </c>
      <c r="E7" s="9">
        <f t="shared" si="0"/>
        <v>552735</v>
      </c>
      <c r="F7" s="9">
        <f t="shared" si="0"/>
        <v>745153</v>
      </c>
      <c r="G7" s="9">
        <f t="shared" si="0"/>
        <v>1262926</v>
      </c>
      <c r="H7" s="9">
        <f t="shared" si="0"/>
        <v>575771</v>
      </c>
      <c r="I7" s="9">
        <f t="shared" si="0"/>
        <v>127140</v>
      </c>
      <c r="J7" s="9">
        <f t="shared" si="0"/>
        <v>332360</v>
      </c>
      <c r="K7" s="9">
        <f t="shared" si="0"/>
        <v>5820298</v>
      </c>
      <c r="L7" s="50"/>
    </row>
    <row r="8" spans="1:11" ht="17.25" customHeight="1">
      <c r="A8" s="10" t="s">
        <v>97</v>
      </c>
      <c r="B8" s="11">
        <f>B9+B12+B16</f>
        <v>285758</v>
      </c>
      <c r="C8" s="11">
        <f aca="true" t="shared" si="1" ref="C8:J8">C9+C12+C16</f>
        <v>384466</v>
      </c>
      <c r="D8" s="11">
        <f t="shared" si="1"/>
        <v>364476</v>
      </c>
      <c r="E8" s="11">
        <f t="shared" si="1"/>
        <v>267189</v>
      </c>
      <c r="F8" s="11">
        <f t="shared" si="1"/>
        <v>342492</v>
      </c>
      <c r="G8" s="11">
        <f t="shared" si="1"/>
        <v>584465</v>
      </c>
      <c r="H8" s="11">
        <f t="shared" si="1"/>
        <v>294301</v>
      </c>
      <c r="I8" s="11">
        <f t="shared" si="1"/>
        <v>55349</v>
      </c>
      <c r="J8" s="11">
        <f t="shared" si="1"/>
        <v>147917</v>
      </c>
      <c r="K8" s="11">
        <f>SUM(B8:J8)</f>
        <v>2726413</v>
      </c>
    </row>
    <row r="9" spans="1:11" ht="17.25" customHeight="1">
      <c r="A9" s="15" t="s">
        <v>16</v>
      </c>
      <c r="B9" s="13">
        <f>+B10+B11</f>
        <v>34875</v>
      </c>
      <c r="C9" s="13">
        <f aca="true" t="shared" si="2" ref="C9:J9">+C10+C11</f>
        <v>49006</v>
      </c>
      <c r="D9" s="13">
        <f t="shared" si="2"/>
        <v>43019</v>
      </c>
      <c r="E9" s="13">
        <f t="shared" si="2"/>
        <v>33321</v>
      </c>
      <c r="F9" s="13">
        <f t="shared" si="2"/>
        <v>35551</v>
      </c>
      <c r="G9" s="13">
        <f t="shared" si="2"/>
        <v>48213</v>
      </c>
      <c r="H9" s="13">
        <f t="shared" si="2"/>
        <v>43888</v>
      </c>
      <c r="I9" s="13">
        <f t="shared" si="2"/>
        <v>7882</v>
      </c>
      <c r="J9" s="13">
        <f t="shared" si="2"/>
        <v>15854</v>
      </c>
      <c r="K9" s="11">
        <f>SUM(B9:J9)</f>
        <v>311609</v>
      </c>
    </row>
    <row r="10" spans="1:11" ht="17.25" customHeight="1">
      <c r="A10" s="29" t="s">
        <v>17</v>
      </c>
      <c r="B10" s="13">
        <v>34875</v>
      </c>
      <c r="C10" s="13">
        <v>49006</v>
      </c>
      <c r="D10" s="13">
        <v>43019</v>
      </c>
      <c r="E10" s="13">
        <v>33321</v>
      </c>
      <c r="F10" s="13">
        <v>35551</v>
      </c>
      <c r="G10" s="13">
        <v>48213</v>
      </c>
      <c r="H10" s="13">
        <v>43888</v>
      </c>
      <c r="I10" s="13">
        <v>7882</v>
      </c>
      <c r="J10" s="13">
        <v>15854</v>
      </c>
      <c r="K10" s="11">
        <f>SUM(B10:J10)</f>
        <v>311609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235564</v>
      </c>
      <c r="C12" s="17">
        <f t="shared" si="3"/>
        <v>314270</v>
      </c>
      <c r="D12" s="17">
        <f t="shared" si="3"/>
        <v>301981</v>
      </c>
      <c r="E12" s="17">
        <f t="shared" si="3"/>
        <v>220072</v>
      </c>
      <c r="F12" s="17">
        <f t="shared" si="3"/>
        <v>285587</v>
      </c>
      <c r="G12" s="17">
        <f t="shared" si="3"/>
        <v>498993</v>
      </c>
      <c r="H12" s="17">
        <f t="shared" si="3"/>
        <v>235532</v>
      </c>
      <c r="I12" s="17">
        <f t="shared" si="3"/>
        <v>44252</v>
      </c>
      <c r="J12" s="17">
        <f t="shared" si="3"/>
        <v>123877</v>
      </c>
      <c r="K12" s="11">
        <f aca="true" t="shared" si="4" ref="K12:K27">SUM(B12:J12)</f>
        <v>2260128</v>
      </c>
    </row>
    <row r="13" spans="1:13" ht="17.25" customHeight="1">
      <c r="A13" s="14" t="s">
        <v>19</v>
      </c>
      <c r="B13" s="13">
        <v>108346</v>
      </c>
      <c r="C13" s="13">
        <v>153998</v>
      </c>
      <c r="D13" s="13">
        <v>154224</v>
      </c>
      <c r="E13" s="13">
        <v>108383</v>
      </c>
      <c r="F13" s="13">
        <v>138527</v>
      </c>
      <c r="G13" s="13">
        <v>226817</v>
      </c>
      <c r="H13" s="13">
        <v>102607</v>
      </c>
      <c r="I13" s="13">
        <v>23791</v>
      </c>
      <c r="J13" s="13">
        <v>62641</v>
      </c>
      <c r="K13" s="11">
        <f t="shared" si="4"/>
        <v>1079334</v>
      </c>
      <c r="L13" s="50"/>
      <c r="M13" s="51"/>
    </row>
    <row r="14" spans="1:12" ht="17.25" customHeight="1">
      <c r="A14" s="14" t="s">
        <v>20</v>
      </c>
      <c r="B14" s="13">
        <v>116928</v>
      </c>
      <c r="C14" s="13">
        <v>143424</v>
      </c>
      <c r="D14" s="13">
        <v>137374</v>
      </c>
      <c r="E14" s="13">
        <v>101441</v>
      </c>
      <c r="F14" s="13">
        <v>136391</v>
      </c>
      <c r="G14" s="13">
        <v>255026</v>
      </c>
      <c r="H14" s="13">
        <v>113672</v>
      </c>
      <c r="I14" s="13">
        <v>17779</v>
      </c>
      <c r="J14" s="13">
        <v>57654</v>
      </c>
      <c r="K14" s="11">
        <f t="shared" si="4"/>
        <v>1079689</v>
      </c>
      <c r="L14" s="50"/>
    </row>
    <row r="15" spans="1:11" ht="17.25" customHeight="1">
      <c r="A15" s="14" t="s">
        <v>21</v>
      </c>
      <c r="B15" s="13">
        <v>10290</v>
      </c>
      <c r="C15" s="13">
        <v>16848</v>
      </c>
      <c r="D15" s="13">
        <v>10383</v>
      </c>
      <c r="E15" s="13">
        <v>10248</v>
      </c>
      <c r="F15" s="13">
        <v>10669</v>
      </c>
      <c r="G15" s="13">
        <v>17150</v>
      </c>
      <c r="H15" s="13">
        <v>19253</v>
      </c>
      <c r="I15" s="13">
        <v>2682</v>
      </c>
      <c r="J15" s="13">
        <v>3582</v>
      </c>
      <c r="K15" s="11">
        <f t="shared" si="4"/>
        <v>101105</v>
      </c>
    </row>
    <row r="16" spans="1:11" ht="17.25" customHeight="1">
      <c r="A16" s="15" t="s">
        <v>93</v>
      </c>
      <c r="B16" s="13">
        <f>B17+B18+B19</f>
        <v>15319</v>
      </c>
      <c r="C16" s="13">
        <f aca="true" t="shared" si="5" ref="C16:J16">C17+C18+C19</f>
        <v>21190</v>
      </c>
      <c r="D16" s="13">
        <f t="shared" si="5"/>
        <v>19476</v>
      </c>
      <c r="E16" s="13">
        <f t="shared" si="5"/>
        <v>13796</v>
      </c>
      <c r="F16" s="13">
        <f t="shared" si="5"/>
        <v>21354</v>
      </c>
      <c r="G16" s="13">
        <f t="shared" si="5"/>
        <v>37259</v>
      </c>
      <c r="H16" s="13">
        <f t="shared" si="5"/>
        <v>14881</v>
      </c>
      <c r="I16" s="13">
        <f t="shared" si="5"/>
        <v>3215</v>
      </c>
      <c r="J16" s="13">
        <f t="shared" si="5"/>
        <v>8186</v>
      </c>
      <c r="K16" s="11">
        <f t="shared" si="4"/>
        <v>154676</v>
      </c>
    </row>
    <row r="17" spans="1:11" ht="17.25" customHeight="1">
      <c r="A17" s="14" t="s">
        <v>94</v>
      </c>
      <c r="B17" s="13">
        <v>15204</v>
      </c>
      <c r="C17" s="13">
        <v>21075</v>
      </c>
      <c r="D17" s="13">
        <v>19362</v>
      </c>
      <c r="E17" s="13">
        <v>13707</v>
      </c>
      <c r="F17" s="13">
        <v>21253</v>
      </c>
      <c r="G17" s="13">
        <v>37034</v>
      </c>
      <c r="H17" s="13">
        <v>14756</v>
      </c>
      <c r="I17" s="13">
        <v>3197</v>
      </c>
      <c r="J17" s="13">
        <v>8147</v>
      </c>
      <c r="K17" s="11">
        <f t="shared" si="4"/>
        <v>153735</v>
      </c>
    </row>
    <row r="18" spans="1:11" ht="17.25" customHeight="1">
      <c r="A18" s="14" t="s">
        <v>95</v>
      </c>
      <c r="B18" s="13">
        <v>89</v>
      </c>
      <c r="C18" s="13">
        <v>99</v>
      </c>
      <c r="D18" s="13">
        <v>100</v>
      </c>
      <c r="E18" s="13">
        <v>82</v>
      </c>
      <c r="F18" s="13">
        <v>96</v>
      </c>
      <c r="G18" s="13">
        <v>210</v>
      </c>
      <c r="H18" s="13">
        <v>100</v>
      </c>
      <c r="I18" s="13">
        <v>15</v>
      </c>
      <c r="J18" s="13">
        <v>32</v>
      </c>
      <c r="K18" s="11">
        <f t="shared" si="4"/>
        <v>823</v>
      </c>
    </row>
    <row r="19" spans="1:11" ht="17.25" customHeight="1">
      <c r="A19" s="14" t="s">
        <v>96</v>
      </c>
      <c r="B19" s="13">
        <v>26</v>
      </c>
      <c r="C19" s="13">
        <v>16</v>
      </c>
      <c r="D19" s="13">
        <v>14</v>
      </c>
      <c r="E19" s="13">
        <v>7</v>
      </c>
      <c r="F19" s="13">
        <v>5</v>
      </c>
      <c r="G19" s="13">
        <v>15</v>
      </c>
      <c r="H19" s="13">
        <v>25</v>
      </c>
      <c r="I19" s="13">
        <v>3</v>
      </c>
      <c r="J19" s="13">
        <v>7</v>
      </c>
      <c r="K19" s="11">
        <f t="shared" si="4"/>
        <v>118</v>
      </c>
    </row>
    <row r="20" spans="1:11" ht="17.25" customHeight="1">
      <c r="A20" s="16" t="s">
        <v>22</v>
      </c>
      <c r="B20" s="11">
        <f>+B21+B22+B23</f>
        <v>168527</v>
      </c>
      <c r="C20" s="11">
        <f aca="true" t="shared" si="6" ref="C20:J20">+C21+C22+C23</f>
        <v>195041</v>
      </c>
      <c r="D20" s="11">
        <f t="shared" si="6"/>
        <v>218160</v>
      </c>
      <c r="E20" s="11">
        <f t="shared" si="6"/>
        <v>138416</v>
      </c>
      <c r="F20" s="11">
        <f t="shared" si="6"/>
        <v>218911</v>
      </c>
      <c r="G20" s="11">
        <f t="shared" si="6"/>
        <v>414095</v>
      </c>
      <c r="H20" s="11">
        <f t="shared" si="6"/>
        <v>142985</v>
      </c>
      <c r="I20" s="11">
        <f t="shared" si="6"/>
        <v>33896</v>
      </c>
      <c r="J20" s="11">
        <f t="shared" si="6"/>
        <v>83096</v>
      </c>
      <c r="K20" s="11">
        <f t="shared" si="4"/>
        <v>1613127</v>
      </c>
    </row>
    <row r="21" spans="1:12" ht="17.25" customHeight="1">
      <c r="A21" s="12" t="s">
        <v>23</v>
      </c>
      <c r="B21" s="13">
        <v>85804</v>
      </c>
      <c r="C21" s="13">
        <v>108987</v>
      </c>
      <c r="D21" s="13">
        <v>125219</v>
      </c>
      <c r="E21" s="13">
        <v>76729</v>
      </c>
      <c r="F21" s="13">
        <v>119092</v>
      </c>
      <c r="G21" s="13">
        <v>207569</v>
      </c>
      <c r="H21" s="13">
        <v>75267</v>
      </c>
      <c r="I21" s="13">
        <v>20464</v>
      </c>
      <c r="J21" s="13">
        <v>46144</v>
      </c>
      <c r="K21" s="11">
        <f t="shared" si="4"/>
        <v>865275</v>
      </c>
      <c r="L21" s="50"/>
    </row>
    <row r="22" spans="1:12" ht="17.25" customHeight="1">
      <c r="A22" s="12" t="s">
        <v>24</v>
      </c>
      <c r="B22" s="13">
        <v>78088</v>
      </c>
      <c r="C22" s="13">
        <v>80255</v>
      </c>
      <c r="D22" s="13">
        <v>88379</v>
      </c>
      <c r="E22" s="13">
        <v>58250</v>
      </c>
      <c r="F22" s="13">
        <v>95330</v>
      </c>
      <c r="G22" s="13">
        <v>198316</v>
      </c>
      <c r="H22" s="13">
        <v>61651</v>
      </c>
      <c r="I22" s="13">
        <v>12388</v>
      </c>
      <c r="J22" s="13">
        <v>35361</v>
      </c>
      <c r="K22" s="11">
        <f t="shared" si="4"/>
        <v>708018</v>
      </c>
      <c r="L22" s="50"/>
    </row>
    <row r="23" spans="1:11" ht="17.25" customHeight="1">
      <c r="A23" s="12" t="s">
        <v>25</v>
      </c>
      <c r="B23" s="13">
        <v>4635</v>
      </c>
      <c r="C23" s="13">
        <v>5799</v>
      </c>
      <c r="D23" s="13">
        <v>4562</v>
      </c>
      <c r="E23" s="13">
        <v>3437</v>
      </c>
      <c r="F23" s="13">
        <v>4489</v>
      </c>
      <c r="G23" s="13">
        <v>8210</v>
      </c>
      <c r="H23" s="13">
        <v>6067</v>
      </c>
      <c r="I23" s="13">
        <v>1044</v>
      </c>
      <c r="J23" s="13">
        <v>1591</v>
      </c>
      <c r="K23" s="11">
        <f t="shared" si="4"/>
        <v>39834</v>
      </c>
    </row>
    <row r="24" spans="1:11" ht="17.25" customHeight="1">
      <c r="A24" s="16" t="s">
        <v>26</v>
      </c>
      <c r="B24" s="13">
        <f>+B25+B26</f>
        <v>156526</v>
      </c>
      <c r="C24" s="13">
        <f aca="true" t="shared" si="7" ref="C24:J24">+C25+C26</f>
        <v>221841</v>
      </c>
      <c r="D24" s="13">
        <f t="shared" si="7"/>
        <v>229418</v>
      </c>
      <c r="E24" s="13">
        <f t="shared" si="7"/>
        <v>147130</v>
      </c>
      <c r="F24" s="13">
        <f t="shared" si="7"/>
        <v>183750</v>
      </c>
      <c r="G24" s="13">
        <f t="shared" si="7"/>
        <v>264366</v>
      </c>
      <c r="H24" s="13">
        <f t="shared" si="7"/>
        <v>129904</v>
      </c>
      <c r="I24" s="13">
        <f t="shared" si="7"/>
        <v>37895</v>
      </c>
      <c r="J24" s="13">
        <f t="shared" si="7"/>
        <v>101347</v>
      </c>
      <c r="K24" s="11">
        <f t="shared" si="4"/>
        <v>1472177</v>
      </c>
    </row>
    <row r="25" spans="1:12" ht="17.25" customHeight="1">
      <c r="A25" s="12" t="s">
        <v>115</v>
      </c>
      <c r="B25" s="13">
        <v>68610</v>
      </c>
      <c r="C25" s="13">
        <v>105631</v>
      </c>
      <c r="D25" s="13">
        <v>116753</v>
      </c>
      <c r="E25" s="13">
        <v>76196</v>
      </c>
      <c r="F25" s="13">
        <v>87160</v>
      </c>
      <c r="G25" s="13">
        <v>119029</v>
      </c>
      <c r="H25" s="13">
        <v>58939</v>
      </c>
      <c r="I25" s="13">
        <v>21627</v>
      </c>
      <c r="J25" s="13">
        <v>49343</v>
      </c>
      <c r="K25" s="11">
        <f t="shared" si="4"/>
        <v>703288</v>
      </c>
      <c r="L25" s="50"/>
    </row>
    <row r="26" spans="1:12" ht="17.25" customHeight="1">
      <c r="A26" s="12" t="s">
        <v>116</v>
      </c>
      <c r="B26" s="13">
        <v>87916</v>
      </c>
      <c r="C26" s="13">
        <v>116210</v>
      </c>
      <c r="D26" s="13">
        <v>112665</v>
      </c>
      <c r="E26" s="13">
        <v>70934</v>
      </c>
      <c r="F26" s="13">
        <v>96590</v>
      </c>
      <c r="G26" s="13">
        <v>145337</v>
      </c>
      <c r="H26" s="13">
        <v>70965</v>
      </c>
      <c r="I26" s="13">
        <v>16268</v>
      </c>
      <c r="J26" s="13">
        <v>52004</v>
      </c>
      <c r="K26" s="11">
        <f t="shared" si="4"/>
        <v>768889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8581</v>
      </c>
      <c r="I27" s="11">
        <v>0</v>
      </c>
      <c r="J27" s="11">
        <v>0</v>
      </c>
      <c r="K27" s="11">
        <f t="shared" si="4"/>
        <v>8581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7119.26</v>
      </c>
      <c r="I35" s="19">
        <v>0</v>
      </c>
      <c r="J35" s="19">
        <v>0</v>
      </c>
      <c r="K35" s="23">
        <f>SUM(B35:J35)</f>
        <v>7119.26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1765988.99</v>
      </c>
      <c r="C47" s="22">
        <f aca="true" t="shared" si="12" ref="C47:H47">+C48+C57</f>
        <v>2591362.6900000004</v>
      </c>
      <c r="D47" s="22">
        <f t="shared" si="12"/>
        <v>2953872.8699999996</v>
      </c>
      <c r="E47" s="22">
        <f t="shared" si="12"/>
        <v>1717332.67</v>
      </c>
      <c r="F47" s="22">
        <f t="shared" si="12"/>
        <v>2284908</v>
      </c>
      <c r="G47" s="22">
        <f t="shared" si="12"/>
        <v>3264328.87</v>
      </c>
      <c r="H47" s="22">
        <f t="shared" si="12"/>
        <v>1717990</v>
      </c>
      <c r="I47" s="22">
        <f>+I48+I57</f>
        <v>662168.2899999999</v>
      </c>
      <c r="J47" s="22">
        <f>+J48+J57</f>
        <v>1042175.66</v>
      </c>
      <c r="K47" s="22">
        <f>SUM(B47:J47)</f>
        <v>18000128.04</v>
      </c>
    </row>
    <row r="48" spans="1:11" ht="17.25" customHeight="1">
      <c r="A48" s="16" t="s">
        <v>108</v>
      </c>
      <c r="B48" s="23">
        <f>SUM(B49:B56)</f>
        <v>1748140.33</v>
      </c>
      <c r="C48" s="23">
        <f aca="true" t="shared" si="13" ref="C48:J48">SUM(C49:C56)</f>
        <v>2566078.0600000005</v>
      </c>
      <c r="D48" s="23">
        <f t="shared" si="13"/>
        <v>2927750.03</v>
      </c>
      <c r="E48" s="23">
        <f t="shared" si="13"/>
        <v>1694383.1099999999</v>
      </c>
      <c r="F48" s="23">
        <f t="shared" si="13"/>
        <v>2261232.23</v>
      </c>
      <c r="G48" s="23">
        <f t="shared" si="13"/>
        <v>3233827.13</v>
      </c>
      <c r="H48" s="23">
        <f t="shared" si="13"/>
        <v>1697440.29</v>
      </c>
      <c r="I48" s="23">
        <f t="shared" si="13"/>
        <v>662168.2899999999</v>
      </c>
      <c r="J48" s="23">
        <f t="shared" si="13"/>
        <v>1027813.53</v>
      </c>
      <c r="K48" s="23">
        <f aca="true" t="shared" si="14" ref="K48:K57">SUM(B48:J48)</f>
        <v>17818833</v>
      </c>
    </row>
    <row r="49" spans="1:11" ht="17.25" customHeight="1">
      <c r="A49" s="34" t="s">
        <v>43</v>
      </c>
      <c r="B49" s="23">
        <f aca="true" t="shared" si="15" ref="B49:H49">ROUND(B30*B7,2)</f>
        <v>1746980.54</v>
      </c>
      <c r="C49" s="23">
        <f t="shared" si="15"/>
        <v>2558543.89</v>
      </c>
      <c r="D49" s="23">
        <f t="shared" si="15"/>
        <v>2925424.54</v>
      </c>
      <c r="E49" s="23">
        <f t="shared" si="15"/>
        <v>1693469.49</v>
      </c>
      <c r="F49" s="23">
        <f t="shared" si="15"/>
        <v>2259452.93</v>
      </c>
      <c r="G49" s="23">
        <f t="shared" si="15"/>
        <v>3231322.46</v>
      </c>
      <c r="H49" s="23">
        <f t="shared" si="15"/>
        <v>1689254.54</v>
      </c>
      <c r="I49" s="23">
        <f>ROUND(I30*I7,2)</f>
        <v>661102.57</v>
      </c>
      <c r="J49" s="23">
        <f>ROUND(J30*J7,2)</f>
        <v>1025596.49</v>
      </c>
      <c r="K49" s="23">
        <f t="shared" si="14"/>
        <v>17791147.449999996</v>
      </c>
    </row>
    <row r="50" spans="1:11" ht="17.25" customHeight="1">
      <c r="A50" s="34" t="s">
        <v>44</v>
      </c>
      <c r="B50" s="19">
        <v>0</v>
      </c>
      <c r="C50" s="23">
        <f>ROUND(C31*C7,2)</f>
        <v>5687.06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5687.06</v>
      </c>
    </row>
    <row r="51" spans="1:11" ht="17.25" customHeight="1">
      <c r="A51" s="64" t="s">
        <v>104</v>
      </c>
      <c r="B51" s="65">
        <f aca="true" t="shared" si="16" ref="B51:H51">ROUND(B32*B7,2)</f>
        <v>-2931.89</v>
      </c>
      <c r="C51" s="65">
        <f t="shared" si="16"/>
        <v>-3926.61</v>
      </c>
      <c r="D51" s="65">
        <f t="shared" si="16"/>
        <v>-4060.27</v>
      </c>
      <c r="E51" s="65">
        <f t="shared" si="16"/>
        <v>-2531.78</v>
      </c>
      <c r="F51" s="65">
        <f t="shared" si="16"/>
        <v>-3502.22</v>
      </c>
      <c r="G51" s="65">
        <f t="shared" si="16"/>
        <v>-4925.41</v>
      </c>
      <c r="H51" s="65">
        <f t="shared" si="16"/>
        <v>-2648.55</v>
      </c>
      <c r="I51" s="19">
        <v>0</v>
      </c>
      <c r="J51" s="19">
        <v>0</v>
      </c>
      <c r="K51" s="65">
        <f>SUM(B51:J51)</f>
        <v>-24526.73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7119.26</v>
      </c>
      <c r="I53" s="31">
        <f>+I35</f>
        <v>0</v>
      </c>
      <c r="J53" s="31">
        <f>+J35</f>
        <v>0</v>
      </c>
      <c r="K53" s="23">
        <f t="shared" si="14"/>
        <v>7119.26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-219568.22999999998</v>
      </c>
      <c r="C61" s="35">
        <f t="shared" si="17"/>
        <v>-256120.22999999998</v>
      </c>
      <c r="D61" s="35">
        <f t="shared" si="17"/>
        <v>-259399.15000000002</v>
      </c>
      <c r="E61" s="35">
        <f t="shared" si="17"/>
        <v>-282770.45</v>
      </c>
      <c r="F61" s="35">
        <f t="shared" si="17"/>
        <v>-277550.07999999996</v>
      </c>
      <c r="G61" s="35">
        <f t="shared" si="17"/>
        <v>-340230.28</v>
      </c>
      <c r="H61" s="35">
        <f t="shared" si="17"/>
        <v>-211603.62</v>
      </c>
      <c r="I61" s="35">
        <f t="shared" si="17"/>
        <v>-108749.51000000001</v>
      </c>
      <c r="J61" s="35">
        <f t="shared" si="17"/>
        <v>-87780.47</v>
      </c>
      <c r="K61" s="35">
        <f>SUM(B61:J61)</f>
        <v>-2043772.02</v>
      </c>
    </row>
    <row r="62" spans="1:11" ht="18.75" customHeight="1">
      <c r="A62" s="16" t="s">
        <v>74</v>
      </c>
      <c r="B62" s="35">
        <f aca="true" t="shared" si="18" ref="B62:J62">B63+B64+B65+B66+B67+B68</f>
        <v>-173152.70999999996</v>
      </c>
      <c r="C62" s="35">
        <f t="shared" si="18"/>
        <v>-190436.37</v>
      </c>
      <c r="D62" s="35">
        <f t="shared" si="18"/>
        <v>-186954.69</v>
      </c>
      <c r="E62" s="35">
        <f t="shared" si="18"/>
        <v>-239400.86000000002</v>
      </c>
      <c r="F62" s="35">
        <f t="shared" si="18"/>
        <v>-215734.8</v>
      </c>
      <c r="G62" s="35">
        <f t="shared" si="18"/>
        <v>-253715.36</v>
      </c>
      <c r="H62" s="35">
        <f t="shared" si="18"/>
        <v>-166774.4</v>
      </c>
      <c r="I62" s="35">
        <f t="shared" si="18"/>
        <v>-29951.6</v>
      </c>
      <c r="J62" s="35">
        <f t="shared" si="18"/>
        <v>-60245.2</v>
      </c>
      <c r="K62" s="35">
        <f aca="true" t="shared" si="19" ref="K62:K91">SUM(B62:J62)</f>
        <v>-1516365.99</v>
      </c>
    </row>
    <row r="63" spans="1:11" ht="18.75" customHeight="1">
      <c r="A63" s="12" t="s">
        <v>75</v>
      </c>
      <c r="B63" s="35">
        <f>-ROUND(B9*$D$3,2)</f>
        <v>-132525</v>
      </c>
      <c r="C63" s="35">
        <f aca="true" t="shared" si="20" ref="C63:J63">-ROUND(C9*$D$3,2)</f>
        <v>-186222.8</v>
      </c>
      <c r="D63" s="35">
        <f t="shared" si="20"/>
        <v>-163472.2</v>
      </c>
      <c r="E63" s="35">
        <f t="shared" si="20"/>
        <v>-126619.8</v>
      </c>
      <c r="F63" s="35">
        <f t="shared" si="20"/>
        <v>-135093.8</v>
      </c>
      <c r="G63" s="35">
        <f t="shared" si="20"/>
        <v>-183209.4</v>
      </c>
      <c r="H63" s="35">
        <f t="shared" si="20"/>
        <v>-166774.4</v>
      </c>
      <c r="I63" s="35">
        <f t="shared" si="20"/>
        <v>-29951.6</v>
      </c>
      <c r="J63" s="35">
        <f t="shared" si="20"/>
        <v>-60245.2</v>
      </c>
      <c r="K63" s="35">
        <f t="shared" si="19"/>
        <v>-1184114.2000000002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-820.8</v>
      </c>
      <c r="C65" s="35">
        <v>-205.2</v>
      </c>
      <c r="D65" s="35">
        <v>-171</v>
      </c>
      <c r="E65" s="35">
        <v>-459.8</v>
      </c>
      <c r="F65" s="35">
        <v>-501.6</v>
      </c>
      <c r="G65" s="35">
        <v>-342</v>
      </c>
      <c r="H65" s="19">
        <v>0</v>
      </c>
      <c r="I65" s="19">
        <v>0</v>
      </c>
      <c r="J65" s="19">
        <v>0</v>
      </c>
      <c r="K65" s="35">
        <f t="shared" si="19"/>
        <v>-2500.4</v>
      </c>
    </row>
    <row r="66" spans="1:11" ht="18.75" customHeight="1">
      <c r="A66" s="12" t="s">
        <v>105</v>
      </c>
      <c r="B66" s="35">
        <v>-3974.8</v>
      </c>
      <c r="C66" s="35">
        <v>-904.4</v>
      </c>
      <c r="D66" s="35">
        <v>-1276.8</v>
      </c>
      <c r="E66" s="35">
        <v>-2739.8</v>
      </c>
      <c r="F66" s="35">
        <v>-1197</v>
      </c>
      <c r="G66" s="35">
        <v>-1223.6</v>
      </c>
      <c r="H66" s="19">
        <v>0</v>
      </c>
      <c r="I66" s="19">
        <v>0</v>
      </c>
      <c r="J66" s="19">
        <v>0</v>
      </c>
      <c r="K66" s="35">
        <f t="shared" si="19"/>
        <v>-11316.4</v>
      </c>
    </row>
    <row r="67" spans="1:11" ht="18.75" customHeight="1">
      <c r="A67" s="12" t="s">
        <v>52</v>
      </c>
      <c r="B67" s="35">
        <v>-35832.11</v>
      </c>
      <c r="C67" s="35">
        <v>-3103.97</v>
      </c>
      <c r="D67" s="35">
        <v>-22034.69</v>
      </c>
      <c r="E67" s="35">
        <v>-109581.46</v>
      </c>
      <c r="F67" s="35">
        <v>-78942.4</v>
      </c>
      <c r="G67" s="35">
        <v>-68940.36</v>
      </c>
      <c r="H67" s="19">
        <v>0</v>
      </c>
      <c r="I67" s="19">
        <v>0</v>
      </c>
      <c r="J67" s="19">
        <v>0</v>
      </c>
      <c r="K67" s="35">
        <f t="shared" si="19"/>
        <v>-318434.99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-46415.520000000004</v>
      </c>
      <c r="C69" s="65">
        <f>SUM(C70:C102)</f>
        <v>-65683.86</v>
      </c>
      <c r="D69" s="65">
        <f>SUM(D70:D102)</f>
        <v>-72444.46</v>
      </c>
      <c r="E69" s="65">
        <f aca="true" t="shared" si="21" ref="E69:J69">SUM(E70:E102)</f>
        <v>-43369.590000000004</v>
      </c>
      <c r="F69" s="65">
        <f t="shared" si="21"/>
        <v>-61815.28</v>
      </c>
      <c r="G69" s="65">
        <f t="shared" si="21"/>
        <v>-86514.92000000001</v>
      </c>
      <c r="H69" s="65">
        <f t="shared" si="21"/>
        <v>-44829.22</v>
      </c>
      <c r="I69" s="65">
        <f t="shared" si="21"/>
        <v>-78797.91</v>
      </c>
      <c r="J69" s="65">
        <f t="shared" si="21"/>
        <v>-27535.270000000004</v>
      </c>
      <c r="K69" s="65">
        <f t="shared" si="19"/>
        <v>-527406.03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-2000</v>
      </c>
      <c r="C84" s="65">
        <v>-1000</v>
      </c>
      <c r="D84" s="19">
        <v>0</v>
      </c>
      <c r="E84" s="65">
        <v>-1000</v>
      </c>
      <c r="F84" s="65">
        <v>-3000</v>
      </c>
      <c r="G84" s="65">
        <v>-2000</v>
      </c>
      <c r="H84" s="65">
        <v>-2000</v>
      </c>
      <c r="I84" s="65">
        <v>-1000</v>
      </c>
      <c r="J84" s="19">
        <v>0</v>
      </c>
      <c r="K84" s="65">
        <f t="shared" si="19"/>
        <v>-12000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133</v>
      </c>
      <c r="B100" s="35">
        <v>-29904.57</v>
      </c>
      <c r="C100" s="35">
        <v>-43559.83</v>
      </c>
      <c r="D100" s="35">
        <v>-51456.5</v>
      </c>
      <c r="E100" s="35">
        <v>-28404.83</v>
      </c>
      <c r="F100" s="35">
        <v>-39244.15</v>
      </c>
      <c r="G100" s="35">
        <v>-55265.19</v>
      </c>
      <c r="H100" s="35">
        <v>-28510.17</v>
      </c>
      <c r="I100" s="35">
        <v>-10371.29</v>
      </c>
      <c r="J100" s="35">
        <v>-17157.65</v>
      </c>
      <c r="K100" s="35">
        <f>SUM(B100:J100)</f>
        <v>-303874.18</v>
      </c>
      <c r="L100" s="53"/>
    </row>
    <row r="101" spans="1:12" ht="18.75" customHeight="1">
      <c r="A101" s="75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1546420.76</v>
      </c>
      <c r="C106" s="24">
        <f t="shared" si="22"/>
        <v>2335242.4600000004</v>
      </c>
      <c r="D106" s="24">
        <f t="shared" si="22"/>
        <v>2694473.7199999997</v>
      </c>
      <c r="E106" s="24">
        <f t="shared" si="22"/>
        <v>1434562.2199999997</v>
      </c>
      <c r="F106" s="24">
        <f t="shared" si="22"/>
        <v>2007357.92</v>
      </c>
      <c r="G106" s="24">
        <f t="shared" si="22"/>
        <v>2924098.5900000003</v>
      </c>
      <c r="H106" s="24">
        <f t="shared" si="22"/>
        <v>1506386.3800000001</v>
      </c>
      <c r="I106" s="24">
        <f>+I107+I108</f>
        <v>553418.7799999999</v>
      </c>
      <c r="J106" s="24">
        <f>+J107+J108</f>
        <v>954395.1900000001</v>
      </c>
      <c r="K106" s="46">
        <f>SUM(B106:J106)</f>
        <v>15956356.02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1528572.1</v>
      </c>
      <c r="C107" s="24">
        <f t="shared" si="23"/>
        <v>2309957.8300000005</v>
      </c>
      <c r="D107" s="24">
        <f t="shared" si="23"/>
        <v>2668350.88</v>
      </c>
      <c r="E107" s="24">
        <f t="shared" si="23"/>
        <v>1411612.6599999997</v>
      </c>
      <c r="F107" s="24">
        <f t="shared" si="23"/>
        <v>1983682.15</v>
      </c>
      <c r="G107" s="24">
        <f t="shared" si="23"/>
        <v>2893596.85</v>
      </c>
      <c r="H107" s="24">
        <f t="shared" si="23"/>
        <v>1485836.6700000002</v>
      </c>
      <c r="I107" s="24">
        <f t="shared" si="23"/>
        <v>553418.7799999999</v>
      </c>
      <c r="J107" s="24">
        <f t="shared" si="23"/>
        <v>940033.06</v>
      </c>
      <c r="K107" s="46">
        <f>SUM(B107:J107)</f>
        <v>15775060.98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15956356.04</v>
      </c>
      <c r="L114" s="52"/>
    </row>
    <row r="115" spans="1:11" ht="18.75" customHeight="1">
      <c r="A115" s="26" t="s">
        <v>70</v>
      </c>
      <c r="B115" s="27">
        <v>206849.27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206849.27</v>
      </c>
    </row>
    <row r="116" spans="1:11" ht="18.75" customHeight="1">
      <c r="A116" s="26" t="s">
        <v>71</v>
      </c>
      <c r="B116" s="27">
        <v>1339571.5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1339571.5</v>
      </c>
    </row>
    <row r="117" spans="1:11" ht="18.75" customHeight="1">
      <c r="A117" s="26" t="s">
        <v>72</v>
      </c>
      <c r="B117" s="38">
        <v>0</v>
      </c>
      <c r="C117" s="27">
        <f>+C106</f>
        <v>2335242.4600000004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2335242.4600000004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2694473.7199999997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2694473.7199999997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1291106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1291106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143456.23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143456.23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389984.48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389984.48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725050.25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725050.25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99048.7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99048.7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793274.49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793274.49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852570.84</v>
      </c>
      <c r="H125" s="38">
        <v>0</v>
      </c>
      <c r="I125" s="38">
        <v>0</v>
      </c>
      <c r="J125" s="38">
        <v>0</v>
      </c>
      <c r="K125" s="39">
        <f t="shared" si="25"/>
        <v>852570.84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67642.77</v>
      </c>
      <c r="H126" s="38">
        <v>0</v>
      </c>
      <c r="I126" s="38">
        <v>0</v>
      </c>
      <c r="J126" s="38">
        <v>0</v>
      </c>
      <c r="K126" s="39">
        <f t="shared" si="25"/>
        <v>67642.77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420480.49</v>
      </c>
      <c r="H127" s="38">
        <v>0</v>
      </c>
      <c r="I127" s="38">
        <v>0</v>
      </c>
      <c r="J127" s="38">
        <v>0</v>
      </c>
      <c r="K127" s="39">
        <f t="shared" si="25"/>
        <v>420480.49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423937.67</v>
      </c>
      <c r="H128" s="38">
        <v>0</v>
      </c>
      <c r="I128" s="38">
        <v>0</v>
      </c>
      <c r="J128" s="38">
        <v>0</v>
      </c>
      <c r="K128" s="39">
        <f t="shared" si="25"/>
        <v>423937.67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1159466.83</v>
      </c>
      <c r="H129" s="38">
        <v>0</v>
      </c>
      <c r="I129" s="38">
        <v>0</v>
      </c>
      <c r="J129" s="38">
        <v>0</v>
      </c>
      <c r="K129" s="39">
        <f t="shared" si="25"/>
        <v>1159466.83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532253.75</v>
      </c>
      <c r="I130" s="38">
        <v>0</v>
      </c>
      <c r="J130" s="38">
        <v>0</v>
      </c>
      <c r="K130" s="39">
        <f t="shared" si="25"/>
        <v>532253.75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974132.63</v>
      </c>
      <c r="I131" s="38">
        <v>0</v>
      </c>
      <c r="J131" s="38">
        <v>0</v>
      </c>
      <c r="K131" s="39">
        <f t="shared" si="25"/>
        <v>974132.63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553418.78</v>
      </c>
      <c r="J132" s="38"/>
      <c r="K132" s="39">
        <f t="shared" si="25"/>
        <v>553418.78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954395.18</v>
      </c>
      <c r="K133" s="42">
        <f t="shared" si="25"/>
        <v>954395.18</v>
      </c>
    </row>
    <row r="134" spans="1:11" ht="18.75" customHeight="1">
      <c r="A134" s="74" t="s">
        <v>137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0.010000000009313226</v>
      </c>
      <c r="K134" s="49"/>
    </row>
    <row r="135" ht="18" customHeight="1">
      <c r="A135" s="74" t="s">
        <v>138</v>
      </c>
    </row>
    <row r="136" ht="18" customHeight="1">
      <c r="A136" s="74"/>
    </row>
    <row r="137" ht="18" customHeight="1">
      <c r="A137" s="74"/>
    </row>
    <row r="138" ht="18" customHeight="1"/>
    <row r="139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2017-10-17T18:53:56Z</dcterms:modified>
  <cp:category/>
  <cp:version/>
  <cp:contentType/>
  <cp:contentStatus/>
</cp:coreProperties>
</file>