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<sst xmlns="http://schemas.openxmlformats.org/spreadsheetml/2006/main" count="139" uniqueCount="139">
  <si>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</si>
  <si>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</si>
  <si>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</si>
  <si>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</si>
  <si>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</si>
  <si>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</si>
  <si>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</si>
  <si>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</si>
  <si>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</si>
  <si>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</si>
  <si>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</si>
  <si>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</si>
  <si>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</si>
  <si>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</si>
  <si>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</si>
  <si>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</si>
  <si>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</si>
  <si>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</si>
  <si>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</si>
  <si>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</si>
  <si>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</si>
  <si>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</si>
  <si>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</si>
  <si>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</si>
  <si>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</si>
  <si>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</si>
  <si>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</si>
  <si>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</si>
  <si>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</si>
  <si>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</si>
  <si>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</si>
  <si>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</si>
  <si>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</si>
  <si>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</si>
  <si>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</si>
  <si>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</si>
  <si>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</si>
  <si>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</si>
  <si>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</si>
  <si>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</si>
  <si>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</si>
  <si>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</si>
  <si>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</si>
  <si>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</si>
  <si>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</si>
  <si>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</si>
  <si>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</si>
  <si>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</si>
  <si>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</si>
  <si>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</si>
  <si>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</si>
  <si>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</si>
  <si>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</si>
  <si>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</si>
  <si>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</si>
  <si>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</si>
  <si>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</si>
  <si>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</si>
  <si>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</si>
  <si>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</si>
  <si>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</si>
  <si>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</si>
  <si>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</si>
  <si>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</si>
  <si>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</si>
  <si>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</si>
  <si>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</si>
  <si>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</si>
  <si>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</si>
  <si>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</si>
  <si>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</si>
  <si>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</si>
  <si>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</si>
  <si>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</si>
  <si>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</si>
  <si>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</si>
  <si>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</si>
  <si>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</si>
  <si>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</si>
  <si>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</si>
  <si>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</si>
  <si>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</si>
  <si>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</si>
  <si>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</si>
  <si>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</si>
  <si>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</si>
  <si>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</si>
  <si>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</si>
  <si>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</si>
  <si>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</si>
  <si>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</si>
  <si>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</si>
  <si>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</si>
  <si>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</si>
  <si>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</si>
  <si>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</si>
  <si>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</si>
  <si>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</si>
  <si>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</si>
  <si>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</si>
  <si>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</si>
  <si>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</si>
  <si>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</si>
  <si>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</si>
  <si>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</si>
  <si>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</si>
  <si>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</si>
  <si>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</si>
  <si>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</si>
  <si>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</si>
  <si>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</si>
  <si>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</si>
  <si>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</si>
  <si>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</si>
  <si>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</si>
  <si>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</si>
  <si>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</si>
  <si>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</si>
  <si>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</si>
  <si>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</si>
  <si>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</si>
  <si>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</si>
  <si>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</si>
  <si>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</si>
  <si>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</si>
  <si>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</si>
  <si>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</si>
  <si>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</si>
  <si>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</si>
  <si>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</si>
  <si>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</si>
  <si>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</si>
  <si>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</si>
  <si>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</si>
  <si>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>Notas:</t>
  </si>
  <si>
    <t xml:space="preserve">6.2.32. Revisão do ajuste de Remuneração Previsto Contratualmente </t>
  </si>
  <si>
    <t xml:space="preserve">6.3. Revisão de Remuneração pelo Transporte Coletivo </t>
  </si>
  <si>
    <t>OPERAÇÃO 09/10/17 - VENCIMENTO 17/10/17</t>
  </si>
  <si>
    <t>(1) Ajuste de remuneração previsto contratualmente, período de 25/08 a 24/09/17, parcela 9/20.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</si>
</sst>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609430</v>
      </c>
      <c r="C7" s="9">
        <f t="shared" si="0"/>
        <v>791521</v>
      </c>
      <c r="D7" s="9">
        <f t="shared" si="0"/>
        <v>817967</v>
      </c>
      <c r="E7" s="9">
        <f t="shared" si="0"/>
        <v>549209</v>
      </c>
      <c r="F7" s="9">
        <f t="shared" si="0"/>
        <v>745754</v>
      </c>
      <c r="G7" s="9">
        <f t="shared" si="0"/>
        <v>1248089</v>
      </c>
      <c r="H7" s="9">
        <f t="shared" si="0"/>
        <v>569876</v>
      </c>
      <c r="I7" s="9">
        <f t="shared" si="0"/>
        <v>129340</v>
      </c>
      <c r="J7" s="9">
        <f t="shared" si="0"/>
        <v>334649</v>
      </c>
      <c r="K7" s="9">
        <f t="shared" si="0"/>
        <v>5795835</v>
      </c>
      <c r="L7" s="50"/>
    </row>
    <row r="8" spans="1:11" ht="17.25" customHeight="1">
      <c r="A8" s="10" t="s">
        <v>97</v>
      </c>
      <c r="B8" s="11">
        <f>B9+B12+B16</f>
        <v>284941</v>
      </c>
      <c r="C8" s="11">
        <f aca="true" t="shared" si="1" ref="C8:J8">C9+C12+C16</f>
        <v>380069</v>
      </c>
      <c r="D8" s="11">
        <f t="shared" si="1"/>
        <v>365293</v>
      </c>
      <c r="E8" s="11">
        <f t="shared" si="1"/>
        <v>264062</v>
      </c>
      <c r="F8" s="11">
        <f t="shared" si="1"/>
        <v>342945</v>
      </c>
      <c r="G8" s="11">
        <f t="shared" si="1"/>
        <v>578492</v>
      </c>
      <c r="H8" s="11">
        <f t="shared" si="1"/>
        <v>290854</v>
      </c>
      <c r="I8" s="11">
        <f t="shared" si="1"/>
        <v>55641</v>
      </c>
      <c r="J8" s="11">
        <f t="shared" si="1"/>
        <v>147628</v>
      </c>
      <c r="K8" s="11">
        <f>SUM(B8:J8)</f>
        <v>2709925</v>
      </c>
    </row>
    <row r="9" spans="1:11" ht="17.25" customHeight="1">
      <c r="A9" s="15" t="s">
        <v>16</v>
      </c>
      <c r="B9" s="13">
        <f>+B10+B11</f>
        <v>37714</v>
      </c>
      <c r="C9" s="13">
        <f aca="true" t="shared" si="2" ref="C9:J9">+C10+C11</f>
        <v>53098</v>
      </c>
      <c r="D9" s="13">
        <f t="shared" si="2"/>
        <v>47717</v>
      </c>
      <c r="E9" s="13">
        <f t="shared" si="2"/>
        <v>35503</v>
      </c>
      <c r="F9" s="13">
        <f t="shared" si="2"/>
        <v>39102</v>
      </c>
      <c r="G9" s="13">
        <f t="shared" si="2"/>
        <v>52276</v>
      </c>
      <c r="H9" s="13">
        <f t="shared" si="2"/>
        <v>45631</v>
      </c>
      <c r="I9" s="13">
        <f t="shared" si="2"/>
        <v>8722</v>
      </c>
      <c r="J9" s="13">
        <f t="shared" si="2"/>
        <v>17411</v>
      </c>
      <c r="K9" s="11">
        <f>SUM(B9:J9)</f>
        <v>337174</v>
      </c>
    </row>
    <row r="10" spans="1:11" ht="17.25" customHeight="1">
      <c r="A10" s="29" t="s">
        <v>17</v>
      </c>
      <c r="B10" s="13">
        <v>37714</v>
      </c>
      <c r="C10" s="13">
        <v>53098</v>
      </c>
      <c r="D10" s="13">
        <v>47717</v>
      </c>
      <c r="E10" s="13">
        <v>35503</v>
      </c>
      <c r="F10" s="13">
        <v>39102</v>
      </c>
      <c r="G10" s="13">
        <v>52276</v>
      </c>
      <c r="H10" s="13">
        <v>45631</v>
      </c>
      <c r="I10" s="13">
        <v>8722</v>
      </c>
      <c r="J10" s="13">
        <v>17411</v>
      </c>
      <c r="K10" s="11">
        <f>SUM(B10:J10)</f>
        <v>337174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232350</v>
      </c>
      <c r="C12" s="17">
        <f t="shared" si="3"/>
        <v>306467</v>
      </c>
      <c r="D12" s="17">
        <f t="shared" si="3"/>
        <v>298462</v>
      </c>
      <c r="E12" s="17">
        <f t="shared" si="3"/>
        <v>214877</v>
      </c>
      <c r="F12" s="17">
        <f t="shared" si="3"/>
        <v>282689</v>
      </c>
      <c r="G12" s="17">
        <f t="shared" si="3"/>
        <v>489946</v>
      </c>
      <c r="H12" s="17">
        <f t="shared" si="3"/>
        <v>230710</v>
      </c>
      <c r="I12" s="17">
        <f t="shared" si="3"/>
        <v>43672</v>
      </c>
      <c r="J12" s="17">
        <f t="shared" si="3"/>
        <v>122109</v>
      </c>
      <c r="K12" s="11">
        <f aca="true" t="shared" si="4" ref="K12:K27">SUM(B12:J12)</f>
        <v>2221282</v>
      </c>
    </row>
    <row r="13" spans="1:13" ht="17.25" customHeight="1">
      <c r="A13" s="14" t="s">
        <v>19</v>
      </c>
      <c r="B13" s="13">
        <v>105805</v>
      </c>
      <c r="C13" s="13">
        <v>149108</v>
      </c>
      <c r="D13" s="13">
        <v>151604</v>
      </c>
      <c r="E13" s="13">
        <v>104600</v>
      </c>
      <c r="F13" s="13">
        <v>135841</v>
      </c>
      <c r="G13" s="13">
        <v>221217</v>
      </c>
      <c r="H13" s="13">
        <v>99860</v>
      </c>
      <c r="I13" s="13">
        <v>23383</v>
      </c>
      <c r="J13" s="13">
        <v>61474</v>
      </c>
      <c r="K13" s="11">
        <f t="shared" si="4"/>
        <v>1052892</v>
      </c>
      <c r="L13" s="50"/>
      <c r="M13" s="51"/>
    </row>
    <row r="14" spans="1:12" ht="17.25" customHeight="1">
      <c r="A14" s="14" t="s">
        <v>20</v>
      </c>
      <c r="B14" s="13">
        <v>116262</v>
      </c>
      <c r="C14" s="13">
        <v>140822</v>
      </c>
      <c r="D14" s="13">
        <v>136176</v>
      </c>
      <c r="E14" s="13">
        <v>100242</v>
      </c>
      <c r="F14" s="13">
        <v>136200</v>
      </c>
      <c r="G14" s="13">
        <v>251783</v>
      </c>
      <c r="H14" s="13">
        <v>111903</v>
      </c>
      <c r="I14" s="13">
        <v>17671</v>
      </c>
      <c r="J14" s="13">
        <v>57019</v>
      </c>
      <c r="K14" s="11">
        <f t="shared" si="4"/>
        <v>1068078</v>
      </c>
      <c r="L14" s="50"/>
    </row>
    <row r="15" spans="1:11" ht="17.25" customHeight="1">
      <c r="A15" s="14" t="s">
        <v>21</v>
      </c>
      <c r="B15" s="13">
        <v>10283</v>
      </c>
      <c r="C15" s="13">
        <v>16537</v>
      </c>
      <c r="D15" s="13">
        <v>10682</v>
      </c>
      <c r="E15" s="13">
        <v>10035</v>
      </c>
      <c r="F15" s="13">
        <v>10648</v>
      </c>
      <c r="G15" s="13">
        <v>16946</v>
      </c>
      <c r="H15" s="13">
        <v>18947</v>
      </c>
      <c r="I15" s="13">
        <v>2618</v>
      </c>
      <c r="J15" s="13">
        <v>3616</v>
      </c>
      <c r="K15" s="11">
        <f t="shared" si="4"/>
        <v>100312</v>
      </c>
    </row>
    <row r="16" spans="1:11" ht="17.25" customHeight="1">
      <c r="A16" s="15" t="s">
        <v>93</v>
      </c>
      <c r="B16" s="13">
        <f>B17+B18+B19</f>
        <v>14877</v>
      </c>
      <c r="C16" s="13">
        <f aca="true" t="shared" si="5" ref="C16:J16">C17+C18+C19</f>
        <v>20504</v>
      </c>
      <c r="D16" s="13">
        <f t="shared" si="5"/>
        <v>19114</v>
      </c>
      <c r="E16" s="13">
        <f t="shared" si="5"/>
        <v>13682</v>
      </c>
      <c r="F16" s="13">
        <f t="shared" si="5"/>
        <v>21154</v>
      </c>
      <c r="G16" s="13">
        <f t="shared" si="5"/>
        <v>36270</v>
      </c>
      <c r="H16" s="13">
        <f t="shared" si="5"/>
        <v>14513</v>
      </c>
      <c r="I16" s="13">
        <f t="shared" si="5"/>
        <v>3247</v>
      </c>
      <c r="J16" s="13">
        <f t="shared" si="5"/>
        <v>8108</v>
      </c>
      <c r="K16" s="11">
        <f t="shared" si="4"/>
        <v>151469</v>
      </c>
    </row>
    <row r="17" spans="1:11" ht="17.25" customHeight="1">
      <c r="A17" s="14" t="s">
        <v>94</v>
      </c>
      <c r="B17" s="13">
        <v>14762</v>
      </c>
      <c r="C17" s="13">
        <v>20381</v>
      </c>
      <c r="D17" s="13">
        <v>18985</v>
      </c>
      <c r="E17" s="13">
        <v>13589</v>
      </c>
      <c r="F17" s="13">
        <v>21052</v>
      </c>
      <c r="G17" s="13">
        <v>36047</v>
      </c>
      <c r="H17" s="13">
        <v>14421</v>
      </c>
      <c r="I17" s="13">
        <v>3225</v>
      </c>
      <c r="J17" s="13">
        <v>8068</v>
      </c>
      <c r="K17" s="11">
        <f t="shared" si="4"/>
        <v>150530</v>
      </c>
    </row>
    <row r="18" spans="1:11" ht="17.25" customHeight="1">
      <c r="A18" s="14" t="s">
        <v>95</v>
      </c>
      <c r="B18" s="13">
        <v>85</v>
      </c>
      <c r="C18" s="13">
        <v>106</v>
      </c>
      <c r="D18" s="13">
        <v>115</v>
      </c>
      <c r="E18" s="13">
        <v>88</v>
      </c>
      <c r="F18" s="13">
        <v>91</v>
      </c>
      <c r="G18" s="13">
        <v>208</v>
      </c>
      <c r="H18" s="13">
        <v>77</v>
      </c>
      <c r="I18" s="13">
        <v>19</v>
      </c>
      <c r="J18" s="13">
        <v>37</v>
      </c>
      <c r="K18" s="11">
        <f t="shared" si="4"/>
        <v>826</v>
      </c>
    </row>
    <row r="19" spans="1:11" ht="17.25" customHeight="1">
      <c r="A19" s="14" t="s">
        <v>96</v>
      </c>
      <c r="B19" s="13">
        <v>30</v>
      </c>
      <c r="C19" s="13">
        <v>17</v>
      </c>
      <c r="D19" s="13">
        <v>14</v>
      </c>
      <c r="E19" s="13">
        <v>5</v>
      </c>
      <c r="F19" s="13">
        <v>11</v>
      </c>
      <c r="G19" s="13">
        <v>15</v>
      </c>
      <c r="H19" s="13">
        <v>15</v>
      </c>
      <c r="I19" s="13">
        <v>3</v>
      </c>
      <c r="J19" s="13">
        <v>3</v>
      </c>
      <c r="K19" s="11">
        <f t="shared" si="4"/>
        <v>113</v>
      </c>
    </row>
    <row r="20" spans="1:11" ht="17.25" customHeight="1">
      <c r="A20" s="16" t="s">
        <v>22</v>
      </c>
      <c r="B20" s="11">
        <f>+B21+B22+B23</f>
        <v>167009</v>
      </c>
      <c r="C20" s="11">
        <f aca="true" t="shared" si="6" ref="C20:J20">+C21+C22+C23</f>
        <v>191100</v>
      </c>
      <c r="D20" s="11">
        <f t="shared" si="6"/>
        <v>217048</v>
      </c>
      <c r="E20" s="11">
        <f t="shared" si="6"/>
        <v>136742</v>
      </c>
      <c r="F20" s="11">
        <f t="shared" si="6"/>
        <v>217027</v>
      </c>
      <c r="G20" s="11">
        <f t="shared" si="6"/>
        <v>405941</v>
      </c>
      <c r="H20" s="11">
        <f t="shared" si="6"/>
        <v>141147</v>
      </c>
      <c r="I20" s="11">
        <f t="shared" si="6"/>
        <v>34615</v>
      </c>
      <c r="J20" s="11">
        <f t="shared" si="6"/>
        <v>83043</v>
      </c>
      <c r="K20" s="11">
        <f t="shared" si="4"/>
        <v>1593672</v>
      </c>
    </row>
    <row r="21" spans="1:12" ht="17.25" customHeight="1">
      <c r="A21" s="12" t="s">
        <v>23</v>
      </c>
      <c r="B21" s="13">
        <v>84081</v>
      </c>
      <c r="C21" s="13">
        <v>106297</v>
      </c>
      <c r="D21" s="13">
        <v>124144</v>
      </c>
      <c r="E21" s="13">
        <v>75345</v>
      </c>
      <c r="F21" s="13">
        <v>117086</v>
      </c>
      <c r="G21" s="13">
        <v>202026</v>
      </c>
      <c r="H21" s="13">
        <v>73742</v>
      </c>
      <c r="I21" s="13">
        <v>20820</v>
      </c>
      <c r="J21" s="13">
        <v>45994</v>
      </c>
      <c r="K21" s="11">
        <f t="shared" si="4"/>
        <v>849535</v>
      </c>
      <c r="L21" s="50"/>
    </row>
    <row r="22" spans="1:12" ht="17.25" customHeight="1">
      <c r="A22" s="12" t="s">
        <v>24</v>
      </c>
      <c r="B22" s="13">
        <v>78222</v>
      </c>
      <c r="C22" s="13">
        <v>79024</v>
      </c>
      <c r="D22" s="13">
        <v>88230</v>
      </c>
      <c r="E22" s="13">
        <v>57949</v>
      </c>
      <c r="F22" s="13">
        <v>95518</v>
      </c>
      <c r="G22" s="13">
        <v>195935</v>
      </c>
      <c r="H22" s="13">
        <v>61357</v>
      </c>
      <c r="I22" s="13">
        <v>12794</v>
      </c>
      <c r="J22" s="13">
        <v>35459</v>
      </c>
      <c r="K22" s="11">
        <f t="shared" si="4"/>
        <v>704488</v>
      </c>
      <c r="L22" s="50"/>
    </row>
    <row r="23" spans="1:11" ht="17.25" customHeight="1">
      <c r="A23" s="12" t="s">
        <v>25</v>
      </c>
      <c r="B23" s="13">
        <v>4706</v>
      </c>
      <c r="C23" s="13">
        <v>5779</v>
      </c>
      <c r="D23" s="13">
        <v>4674</v>
      </c>
      <c r="E23" s="13">
        <v>3448</v>
      </c>
      <c r="F23" s="13">
        <v>4423</v>
      </c>
      <c r="G23" s="13">
        <v>7980</v>
      </c>
      <c r="H23" s="13">
        <v>6048</v>
      </c>
      <c r="I23" s="13">
        <v>1001</v>
      </c>
      <c r="J23" s="13">
        <v>1590</v>
      </c>
      <c r="K23" s="11">
        <f t="shared" si="4"/>
        <v>39649</v>
      </c>
    </row>
    <row r="24" spans="1:11" ht="17.25" customHeight="1">
      <c r="A24" s="16" t="s">
        <v>26</v>
      </c>
      <c r="B24" s="13">
        <f>+B25+B26</f>
        <v>157480</v>
      </c>
      <c r="C24" s="13">
        <f aca="true" t="shared" si="7" ref="C24:J24">+C25+C26</f>
        <v>220352</v>
      </c>
      <c r="D24" s="13">
        <f t="shared" si="7"/>
        <v>235626</v>
      </c>
      <c r="E24" s="13">
        <f t="shared" si="7"/>
        <v>148405</v>
      </c>
      <c r="F24" s="13">
        <f t="shared" si="7"/>
        <v>185782</v>
      </c>
      <c r="G24" s="13">
        <f t="shared" si="7"/>
        <v>263656</v>
      </c>
      <c r="H24" s="13">
        <f t="shared" si="7"/>
        <v>130038</v>
      </c>
      <c r="I24" s="13">
        <f t="shared" si="7"/>
        <v>39084</v>
      </c>
      <c r="J24" s="13">
        <f t="shared" si="7"/>
        <v>103978</v>
      </c>
      <c r="K24" s="11">
        <f t="shared" si="4"/>
        <v>1484401</v>
      </c>
    </row>
    <row r="25" spans="1:12" ht="17.25" customHeight="1">
      <c r="A25" s="12" t="s">
        <v>115</v>
      </c>
      <c r="B25" s="13">
        <v>68696</v>
      </c>
      <c r="C25" s="13">
        <v>105482</v>
      </c>
      <c r="D25" s="13">
        <v>120411</v>
      </c>
      <c r="E25" s="13">
        <v>77024</v>
      </c>
      <c r="F25" s="13">
        <v>89500</v>
      </c>
      <c r="G25" s="13">
        <v>120770</v>
      </c>
      <c r="H25" s="13">
        <v>60351</v>
      </c>
      <c r="I25" s="13">
        <v>22613</v>
      </c>
      <c r="J25" s="13">
        <v>50617</v>
      </c>
      <c r="K25" s="11">
        <f t="shared" si="4"/>
        <v>715464</v>
      </c>
      <c r="L25" s="50"/>
    </row>
    <row r="26" spans="1:12" ht="17.25" customHeight="1">
      <c r="A26" s="12" t="s">
        <v>116</v>
      </c>
      <c r="B26" s="13">
        <v>88784</v>
      </c>
      <c r="C26" s="13">
        <v>114870</v>
      </c>
      <c r="D26" s="13">
        <v>115215</v>
      </c>
      <c r="E26" s="13">
        <v>71381</v>
      </c>
      <c r="F26" s="13">
        <v>96282</v>
      </c>
      <c r="G26" s="13">
        <v>142886</v>
      </c>
      <c r="H26" s="13">
        <v>69687</v>
      </c>
      <c r="I26" s="13">
        <v>16471</v>
      </c>
      <c r="J26" s="13">
        <v>53361</v>
      </c>
      <c r="K26" s="11">
        <f t="shared" si="4"/>
        <v>768937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7837</v>
      </c>
      <c r="I27" s="11">
        <v>0</v>
      </c>
      <c r="J27" s="11">
        <v>0</v>
      </c>
      <c r="K27" s="11">
        <f t="shared" si="4"/>
        <v>7837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9302.09</v>
      </c>
      <c r="I35" s="19">
        <v>0</v>
      </c>
      <c r="J35" s="19">
        <v>0</v>
      </c>
      <c r="K35" s="23">
        <f>SUM(B35:J35)</f>
        <v>9302.09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1762045.8199999998</v>
      </c>
      <c r="C47" s="22">
        <f aca="true" t="shared" si="12" ref="C47:H47">+C48+C57</f>
        <v>2559965.4699999997</v>
      </c>
      <c r="D47" s="22">
        <f t="shared" si="12"/>
        <v>2975144.88</v>
      </c>
      <c r="E47" s="22">
        <f t="shared" si="12"/>
        <v>1706545.8699999999</v>
      </c>
      <c r="F47" s="22">
        <f t="shared" si="12"/>
        <v>2286727.53</v>
      </c>
      <c r="G47" s="22">
        <f t="shared" si="12"/>
        <v>3226424.7900000005</v>
      </c>
      <c r="H47" s="22">
        <f t="shared" si="12"/>
        <v>1702904.61</v>
      </c>
      <c r="I47" s="22">
        <f>+I48+I57</f>
        <v>673607.85</v>
      </c>
      <c r="J47" s="22">
        <f>+J48+J57</f>
        <v>1049239.05</v>
      </c>
      <c r="K47" s="22">
        <f>SUM(B47:J47)</f>
        <v>17942605.87</v>
      </c>
    </row>
    <row r="48" spans="1:11" ht="17.25" customHeight="1">
      <c r="A48" s="16" t="s">
        <v>108</v>
      </c>
      <c r="B48" s="23">
        <f>SUM(B49:B56)</f>
        <v>1744197.16</v>
      </c>
      <c r="C48" s="23">
        <f aca="true" t="shared" si="13" ref="C48:J48">SUM(C49:C56)</f>
        <v>2534680.84</v>
      </c>
      <c r="D48" s="23">
        <f t="shared" si="13"/>
        <v>2949022.04</v>
      </c>
      <c r="E48" s="23">
        <f t="shared" si="13"/>
        <v>1683596.3099999998</v>
      </c>
      <c r="F48" s="23">
        <f t="shared" si="13"/>
        <v>2263051.76</v>
      </c>
      <c r="G48" s="23">
        <f t="shared" si="13"/>
        <v>3195923.0500000003</v>
      </c>
      <c r="H48" s="23">
        <f t="shared" si="13"/>
        <v>1682354.9000000001</v>
      </c>
      <c r="I48" s="23">
        <f t="shared" si="13"/>
        <v>673607.85</v>
      </c>
      <c r="J48" s="23">
        <f t="shared" si="13"/>
        <v>1034876.92</v>
      </c>
      <c r="K48" s="23">
        <f aca="true" t="shared" si="14" ref="K48:K57">SUM(B48:J48)</f>
        <v>17761310.830000002</v>
      </c>
    </row>
    <row r="49" spans="1:11" ht="17.25" customHeight="1">
      <c r="A49" s="34" t="s">
        <v>43</v>
      </c>
      <c r="B49" s="23">
        <f aca="true" t="shared" si="15" ref="B49:H49">ROUND(B30*B7,2)</f>
        <v>1743030.74</v>
      </c>
      <c r="C49" s="23">
        <f t="shared" si="15"/>
        <v>2527168.25</v>
      </c>
      <c r="D49" s="23">
        <f t="shared" si="15"/>
        <v>2946726.12</v>
      </c>
      <c r="E49" s="23">
        <f t="shared" si="15"/>
        <v>1682666.53</v>
      </c>
      <c r="F49" s="23">
        <f t="shared" si="15"/>
        <v>2261275.28</v>
      </c>
      <c r="G49" s="23">
        <f t="shared" si="15"/>
        <v>3193360.52</v>
      </c>
      <c r="H49" s="23">
        <f t="shared" si="15"/>
        <v>1671959.2</v>
      </c>
      <c r="I49" s="23">
        <f>ROUND(I30*I7,2)</f>
        <v>672542.13</v>
      </c>
      <c r="J49" s="23">
        <f>ROUND(J30*J7,2)</f>
        <v>1032659.88</v>
      </c>
      <c r="K49" s="23">
        <f t="shared" si="14"/>
        <v>17731388.65</v>
      </c>
    </row>
    <row r="50" spans="1:11" ht="17.25" customHeight="1">
      <c r="A50" s="34" t="s">
        <v>44</v>
      </c>
      <c r="B50" s="19">
        <v>0</v>
      </c>
      <c r="C50" s="23">
        <f>ROUND(C31*C7,2)</f>
        <v>5617.32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5617.32</v>
      </c>
    </row>
    <row r="51" spans="1:11" ht="17.25" customHeight="1">
      <c r="A51" s="64" t="s">
        <v>104</v>
      </c>
      <c r="B51" s="65">
        <f aca="true" t="shared" si="16" ref="B51:H51">ROUND(B32*B7,2)</f>
        <v>-2925.26</v>
      </c>
      <c r="C51" s="65">
        <f t="shared" si="16"/>
        <v>-3878.45</v>
      </c>
      <c r="D51" s="65">
        <f t="shared" si="16"/>
        <v>-4089.84</v>
      </c>
      <c r="E51" s="65">
        <f t="shared" si="16"/>
        <v>-2515.62</v>
      </c>
      <c r="F51" s="65">
        <f t="shared" si="16"/>
        <v>-3505.04</v>
      </c>
      <c r="G51" s="65">
        <f t="shared" si="16"/>
        <v>-4867.55</v>
      </c>
      <c r="H51" s="65">
        <f t="shared" si="16"/>
        <v>-2621.43</v>
      </c>
      <c r="I51" s="19">
        <v>0</v>
      </c>
      <c r="J51" s="19">
        <v>0</v>
      </c>
      <c r="K51" s="65">
        <f>SUM(B51:J51)</f>
        <v>-24403.19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9302.09</v>
      </c>
      <c r="I53" s="31">
        <f>+I35</f>
        <v>0</v>
      </c>
      <c r="J53" s="31">
        <f>+J35</f>
        <v>0</v>
      </c>
      <c r="K53" s="23">
        <f t="shared" si="14"/>
        <v>9302.09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-449625.76</v>
      </c>
      <c r="C61" s="35">
        <f t="shared" si="17"/>
        <v>-272651.22000000003</v>
      </c>
      <c r="D61" s="35">
        <f t="shared" si="17"/>
        <v>-346151.44</v>
      </c>
      <c r="E61" s="35">
        <f t="shared" si="17"/>
        <v>-534031.26</v>
      </c>
      <c r="F61" s="35">
        <f t="shared" si="17"/>
        <v>-580467.58</v>
      </c>
      <c r="G61" s="35">
        <f t="shared" si="17"/>
        <v>-562182.49</v>
      </c>
      <c r="H61" s="35">
        <f t="shared" si="17"/>
        <v>-218227.02</v>
      </c>
      <c r="I61" s="35">
        <f t="shared" si="17"/>
        <v>-111941.51000000001</v>
      </c>
      <c r="J61" s="35">
        <f t="shared" si="17"/>
        <v>-93697.07</v>
      </c>
      <c r="K61" s="35">
        <f>SUM(B61:J61)</f>
        <v>-3168975.35</v>
      </c>
    </row>
    <row r="62" spans="1:11" ht="18.75" customHeight="1">
      <c r="A62" s="16" t="s">
        <v>74</v>
      </c>
      <c r="B62" s="35">
        <f aca="true" t="shared" si="18" ref="B62:J62">B63+B64+B65+B66+B67+B68</f>
        <v>-403210.24</v>
      </c>
      <c r="C62" s="35">
        <f t="shared" si="18"/>
        <v>-206967.36000000002</v>
      </c>
      <c r="D62" s="35">
        <f t="shared" si="18"/>
        <v>-273706.98</v>
      </c>
      <c r="E62" s="35">
        <f t="shared" si="18"/>
        <v>-490661.67</v>
      </c>
      <c r="F62" s="35">
        <f t="shared" si="18"/>
        <v>-518652.3</v>
      </c>
      <c r="G62" s="35">
        <f t="shared" si="18"/>
        <v>-475667.57</v>
      </c>
      <c r="H62" s="35">
        <f t="shared" si="18"/>
        <v>-173397.8</v>
      </c>
      <c r="I62" s="35">
        <f t="shared" si="18"/>
        <v>-33143.6</v>
      </c>
      <c r="J62" s="35">
        <f t="shared" si="18"/>
        <v>-66161.8</v>
      </c>
      <c r="K62" s="35">
        <f aca="true" t="shared" si="19" ref="K62:K91">SUM(B62:J62)</f>
        <v>-2641569.32</v>
      </c>
    </row>
    <row r="63" spans="1:11" ht="18.75" customHeight="1">
      <c r="A63" s="12" t="s">
        <v>75</v>
      </c>
      <c r="B63" s="35">
        <f>-ROUND(B9*$D$3,2)</f>
        <v>-143313.2</v>
      </c>
      <c r="C63" s="35">
        <f aca="true" t="shared" si="20" ref="C63:J63">-ROUND(C9*$D$3,2)</f>
        <v>-201772.4</v>
      </c>
      <c r="D63" s="35">
        <f t="shared" si="20"/>
        <v>-181324.6</v>
      </c>
      <c r="E63" s="35">
        <f t="shared" si="20"/>
        <v>-134911.4</v>
      </c>
      <c r="F63" s="35">
        <f t="shared" si="20"/>
        <v>-148587.6</v>
      </c>
      <c r="G63" s="35">
        <f t="shared" si="20"/>
        <v>-198648.8</v>
      </c>
      <c r="H63" s="35">
        <f t="shared" si="20"/>
        <v>-173397.8</v>
      </c>
      <c r="I63" s="35">
        <f t="shared" si="20"/>
        <v>-33143.6</v>
      </c>
      <c r="J63" s="35">
        <f t="shared" si="20"/>
        <v>-66161.8</v>
      </c>
      <c r="K63" s="35">
        <f t="shared" si="19"/>
        <v>-1281261.2000000002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-3784.8</v>
      </c>
      <c r="C65" s="35">
        <v>-266</v>
      </c>
      <c r="D65" s="35">
        <v>-737.2</v>
      </c>
      <c r="E65" s="35">
        <v>-1858.2</v>
      </c>
      <c r="F65" s="35">
        <v>-1835.4</v>
      </c>
      <c r="G65" s="35">
        <v>-1219.8</v>
      </c>
      <c r="H65" s="19">
        <v>0</v>
      </c>
      <c r="I65" s="19">
        <v>0</v>
      </c>
      <c r="J65" s="19">
        <v>0</v>
      </c>
      <c r="K65" s="35">
        <f t="shared" si="19"/>
        <v>-9701.4</v>
      </c>
    </row>
    <row r="66" spans="1:11" ht="18.75" customHeight="1">
      <c r="A66" s="12" t="s">
        <v>105</v>
      </c>
      <c r="B66" s="35">
        <v>-8341</v>
      </c>
      <c r="C66" s="35">
        <v>-1117.2</v>
      </c>
      <c r="D66" s="35">
        <v>-3165.4</v>
      </c>
      <c r="E66" s="35">
        <v>-5384.6</v>
      </c>
      <c r="F66" s="35">
        <v>-2812</v>
      </c>
      <c r="G66" s="35">
        <v>-2048.2</v>
      </c>
      <c r="H66" s="19">
        <v>0</v>
      </c>
      <c r="I66" s="19">
        <v>0</v>
      </c>
      <c r="J66" s="19">
        <v>0</v>
      </c>
      <c r="K66" s="35">
        <f t="shared" si="19"/>
        <v>-22868.4</v>
      </c>
    </row>
    <row r="67" spans="1:11" ht="18.75" customHeight="1">
      <c r="A67" s="12" t="s">
        <v>52</v>
      </c>
      <c r="B67" s="35">
        <v>-247771.24</v>
      </c>
      <c r="C67" s="35">
        <v>-3811.76</v>
      </c>
      <c r="D67" s="35">
        <v>-88479.78</v>
      </c>
      <c r="E67" s="35">
        <v>-348507.47</v>
      </c>
      <c r="F67" s="35">
        <v>-365417.3</v>
      </c>
      <c r="G67" s="35">
        <v>-273750.77</v>
      </c>
      <c r="H67" s="19">
        <v>0</v>
      </c>
      <c r="I67" s="19">
        <v>0</v>
      </c>
      <c r="J67" s="19">
        <v>0</v>
      </c>
      <c r="K67" s="35">
        <f t="shared" si="19"/>
        <v>-1327738.32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-46415.520000000004</v>
      </c>
      <c r="C69" s="65">
        <f>SUM(C70:C102)</f>
        <v>-65683.86</v>
      </c>
      <c r="D69" s="65">
        <f>SUM(D70:D102)</f>
        <v>-72444.46</v>
      </c>
      <c r="E69" s="65">
        <f aca="true" t="shared" si="21" ref="E69:J69">SUM(E70:E102)</f>
        <v>-43369.590000000004</v>
      </c>
      <c r="F69" s="65">
        <f t="shared" si="21"/>
        <v>-61815.28</v>
      </c>
      <c r="G69" s="65">
        <f t="shared" si="21"/>
        <v>-86514.92000000001</v>
      </c>
      <c r="H69" s="65">
        <f t="shared" si="21"/>
        <v>-44829.22</v>
      </c>
      <c r="I69" s="65">
        <f t="shared" si="21"/>
        <v>-78797.91</v>
      </c>
      <c r="J69" s="65">
        <f t="shared" si="21"/>
        <v>-27535.270000000004</v>
      </c>
      <c r="K69" s="65">
        <f t="shared" si="19"/>
        <v>-527406.03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1312420.0599999998</v>
      </c>
      <c r="C106" s="24">
        <f t="shared" si="22"/>
        <v>2287314.25</v>
      </c>
      <c r="D106" s="24">
        <f t="shared" si="22"/>
        <v>2628993.44</v>
      </c>
      <c r="E106" s="24">
        <f t="shared" si="22"/>
        <v>1172514.6099999999</v>
      </c>
      <c r="F106" s="24">
        <f t="shared" si="22"/>
        <v>1706259.9499999997</v>
      </c>
      <c r="G106" s="24">
        <f t="shared" si="22"/>
        <v>2664242.3000000007</v>
      </c>
      <c r="H106" s="24">
        <f t="shared" si="22"/>
        <v>1484677.59</v>
      </c>
      <c r="I106" s="24">
        <f>+I107+I108</f>
        <v>561666.34</v>
      </c>
      <c r="J106" s="24">
        <f>+J107+J108</f>
        <v>955541.98</v>
      </c>
      <c r="K106" s="46">
        <f>SUM(B106:J106)</f>
        <v>14773630.52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1294571.4</v>
      </c>
      <c r="C107" s="24">
        <f t="shared" si="23"/>
        <v>2262029.62</v>
      </c>
      <c r="D107" s="24">
        <f t="shared" si="23"/>
        <v>2602870.6</v>
      </c>
      <c r="E107" s="24">
        <f t="shared" si="23"/>
        <v>1149565.0499999998</v>
      </c>
      <c r="F107" s="24">
        <f t="shared" si="23"/>
        <v>1682584.1799999997</v>
      </c>
      <c r="G107" s="24">
        <f t="shared" si="23"/>
        <v>2633740.5600000005</v>
      </c>
      <c r="H107" s="24">
        <f t="shared" si="23"/>
        <v>1464127.8800000001</v>
      </c>
      <c r="I107" s="24">
        <f t="shared" si="23"/>
        <v>561666.34</v>
      </c>
      <c r="J107" s="24">
        <f t="shared" si="23"/>
        <v>941179.85</v>
      </c>
      <c r="K107" s="46">
        <f>SUM(B107:J107)</f>
        <v>14592335.48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14773630.53</v>
      </c>
      <c r="L114" s="52"/>
    </row>
    <row r="115" spans="1:11" ht="18.75" customHeight="1">
      <c r="A115" s="26" t="s">
        <v>70</v>
      </c>
      <c r="B115" s="27">
        <v>190968.78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190968.78</v>
      </c>
    </row>
    <row r="116" spans="1:11" ht="18.75" customHeight="1">
      <c r="A116" s="26" t="s">
        <v>71</v>
      </c>
      <c r="B116" s="27">
        <v>1121451.28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1121451.28</v>
      </c>
    </row>
    <row r="117" spans="1:11" ht="18.75" customHeight="1">
      <c r="A117" s="26" t="s">
        <v>72</v>
      </c>
      <c r="B117" s="38">
        <v>0</v>
      </c>
      <c r="C117" s="27">
        <f>+C106</f>
        <v>2287314.25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2287314.25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2628993.44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2628993.44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1055263.15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1055263.15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117251.47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117251.47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386687.62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386687.62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719893.03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719893.03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69665.29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69665.29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530014.02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530014.02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782230.23</v>
      </c>
      <c r="H125" s="38">
        <v>0</v>
      </c>
      <c r="I125" s="38">
        <v>0</v>
      </c>
      <c r="J125" s="38">
        <v>0</v>
      </c>
      <c r="K125" s="39">
        <f t="shared" si="25"/>
        <v>782230.23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62448.7</v>
      </c>
      <c r="H126" s="38">
        <v>0</v>
      </c>
      <c r="I126" s="38">
        <v>0</v>
      </c>
      <c r="J126" s="38">
        <v>0</v>
      </c>
      <c r="K126" s="39">
        <f t="shared" si="25"/>
        <v>62448.7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378885.55</v>
      </c>
      <c r="H127" s="38">
        <v>0</v>
      </c>
      <c r="I127" s="38">
        <v>0</v>
      </c>
      <c r="J127" s="38">
        <v>0</v>
      </c>
      <c r="K127" s="39">
        <f t="shared" si="25"/>
        <v>378885.55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377960.92</v>
      </c>
      <c r="H128" s="38">
        <v>0</v>
      </c>
      <c r="I128" s="38">
        <v>0</v>
      </c>
      <c r="J128" s="38">
        <v>0</v>
      </c>
      <c r="K128" s="39">
        <f t="shared" si="25"/>
        <v>377960.92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1062716.89</v>
      </c>
      <c r="H129" s="38">
        <v>0</v>
      </c>
      <c r="I129" s="38">
        <v>0</v>
      </c>
      <c r="J129" s="38">
        <v>0</v>
      </c>
      <c r="K129" s="39">
        <f t="shared" si="25"/>
        <v>1062716.89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533814.55</v>
      </c>
      <c r="I130" s="38">
        <v>0</v>
      </c>
      <c r="J130" s="38">
        <v>0</v>
      </c>
      <c r="K130" s="39">
        <f t="shared" si="25"/>
        <v>533814.55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950863.03</v>
      </c>
      <c r="I131" s="38">
        <v>0</v>
      </c>
      <c r="J131" s="38">
        <v>0</v>
      </c>
      <c r="K131" s="39">
        <f t="shared" si="25"/>
        <v>950863.03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561666.34</v>
      </c>
      <c r="J132" s="38"/>
      <c r="K132" s="39">
        <f t="shared" si="25"/>
        <v>561666.34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955541.99</v>
      </c>
      <c r="K133" s="42">
        <f t="shared" si="25"/>
        <v>955541.99</v>
      </c>
    </row>
    <row r="134" spans="1:11" ht="18.75" customHeight="1">
      <c r="A134" s="74" t="s">
        <v>134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-0.010000000009313226</v>
      </c>
      <c r="K134" s="49"/>
    </row>
    <row r="135" ht="18" customHeight="1">
      <c r="A135" s="74" t="s">
        <v>138</v>
      </c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2017-10-17T12:44:43Z</dcterms:modified>
  <cp:category/>
  <cp:version/>
  <cp:contentType/>
  <cp:contentStatus/>
</cp:coreProperties>
</file>