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<sst xmlns="http://schemas.openxmlformats.org/spreadsheetml/2006/main" count="137" uniqueCount="137">
  <si>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</si>
  <si>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</si>
  <si>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</si>
  <si>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</si>
  <si>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</si>
  <si>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</si>
  <si>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</si>
  <si>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</si>
  <si>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</si>
  <si>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</si>
  <si>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</si>
  <si>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</si>
  <si>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</si>
  <si>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</si>
  <si>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</si>
  <si>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</si>
  <si>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</si>
  <si>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</si>
  <si>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</si>
  <si>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</si>
  <si>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</si>
  <si>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</si>
  <si>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</si>
  <si>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</si>
  <si>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</si>
  <si>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</si>
  <si>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</si>
  <si>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</si>
  <si>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</si>
  <si>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</si>
  <si>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</si>
  <si>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</si>
  <si>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</si>
  <si>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</si>
  <si>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</si>
  <si>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</si>
  <si>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</si>
  <si>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</si>
  <si>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</si>
  <si>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</si>
  <si>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</si>
  <si>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</si>
  <si>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</si>
  <si>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</si>
  <si>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</si>
  <si>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</si>
  <si>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</si>
  <si>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</si>
  <si>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</si>
  <si>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</si>
  <si>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</si>
  <si>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</si>
  <si>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</si>
  <si>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</si>
  <si>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</si>
  <si>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</si>
  <si>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</si>
  <si>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</si>
  <si>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</si>
  <si>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</si>
  <si>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</si>
  <si>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</si>
  <si>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</si>
  <si>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</si>
  <si>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</si>
  <si>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</si>
  <si>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</si>
  <si>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</si>
  <si>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</si>
  <si>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</si>
  <si>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</si>
  <si>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</si>
  <si>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</si>
  <si>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</si>
  <si>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</si>
  <si>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</si>
  <si>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</si>
  <si>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</si>
  <si>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</si>
  <si>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</si>
  <si>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</si>
  <si>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</si>
  <si>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</si>
  <si>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</si>
  <si>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</si>
  <si>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</si>
  <si>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</si>
  <si>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</si>
  <si>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</si>
  <si>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</si>
  <si>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</si>
  <si>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</si>
  <si>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</si>
  <si>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</si>
  <si>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</si>
  <si>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</si>
  <si>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</si>
  <si>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</si>
  <si>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</si>
  <si>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</si>
  <si>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</si>
  <si>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</si>
  <si>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</si>
  <si>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</si>
  <si>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</si>
  <si>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</si>
  <si>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</si>
  <si>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</si>
  <si>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</si>
  <si>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</si>
  <si>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</si>
  <si>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</si>
  <si>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</si>
  <si>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</si>
  <si>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</si>
  <si>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</si>
  <si>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</si>
  <si>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</si>
  <si>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</si>
  <si>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</si>
  <si>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</si>
  <si>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</si>
  <si>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</si>
  <si>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</si>
  <si>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</si>
  <si>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</si>
  <si>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</si>
  <si>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</si>
  <si>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</si>
  <si>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</si>
  <si>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</si>
  <si>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</si>
  <si>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</si>
  <si>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6.2.32. Revisão do ajuste de Remuneração Previsto Contratualmente </t>
  </si>
  <si>
    <t xml:space="preserve">6.3. Revisão de Remuneração pelo Transporte Coletivo </t>
  </si>
  <si>
    <t>OPERAÇÃO 08/10/17 - VENCIMENTO 16/10/17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</si>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</sst>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172585</v>
      </c>
      <c r="C7" s="9">
        <f t="shared" si="0"/>
        <v>242635</v>
      </c>
      <c r="D7" s="9">
        <f t="shared" si="0"/>
        <v>249371</v>
      </c>
      <c r="E7" s="9">
        <f t="shared" si="0"/>
        <v>141407</v>
      </c>
      <c r="F7" s="9">
        <f t="shared" si="0"/>
        <v>234502</v>
      </c>
      <c r="G7" s="9">
        <f t="shared" si="0"/>
        <v>400770</v>
      </c>
      <c r="H7" s="9">
        <f t="shared" si="0"/>
        <v>143487</v>
      </c>
      <c r="I7" s="9">
        <f t="shared" si="0"/>
        <v>27888</v>
      </c>
      <c r="J7" s="9">
        <f t="shared" si="0"/>
        <v>111915</v>
      </c>
      <c r="K7" s="9">
        <f t="shared" si="0"/>
        <v>1724560</v>
      </c>
      <c r="L7" s="50"/>
    </row>
    <row r="8" spans="1:11" ht="17.25" customHeight="1">
      <c r="A8" s="10" t="s">
        <v>97</v>
      </c>
      <c r="B8" s="11">
        <f>B9+B12+B16</f>
        <v>78087</v>
      </c>
      <c r="C8" s="11">
        <f aca="true" t="shared" si="1" ref="C8:J8">C9+C12+C16</f>
        <v>116835</v>
      </c>
      <c r="D8" s="11">
        <f t="shared" si="1"/>
        <v>111553</v>
      </c>
      <c r="E8" s="11">
        <f t="shared" si="1"/>
        <v>68093</v>
      </c>
      <c r="F8" s="11">
        <f t="shared" si="1"/>
        <v>104981</v>
      </c>
      <c r="G8" s="11">
        <f t="shared" si="1"/>
        <v>181763</v>
      </c>
      <c r="H8" s="11">
        <f t="shared" si="1"/>
        <v>74709</v>
      </c>
      <c r="I8" s="11">
        <f t="shared" si="1"/>
        <v>11722</v>
      </c>
      <c r="J8" s="11">
        <f t="shared" si="1"/>
        <v>50571</v>
      </c>
      <c r="K8" s="11">
        <f>SUM(B8:J8)</f>
        <v>798314</v>
      </c>
    </row>
    <row r="9" spans="1:11" ht="17.25" customHeight="1">
      <c r="A9" s="15" t="s">
        <v>16</v>
      </c>
      <c r="B9" s="13">
        <f>+B10+B11</f>
        <v>14596</v>
      </c>
      <c r="C9" s="13">
        <f aca="true" t="shared" si="2" ref="C9:J9">+C10+C11</f>
        <v>23859</v>
      </c>
      <c r="D9" s="13">
        <f t="shared" si="2"/>
        <v>22325</v>
      </c>
      <c r="E9" s="13">
        <f t="shared" si="2"/>
        <v>13027</v>
      </c>
      <c r="F9" s="13">
        <f t="shared" si="2"/>
        <v>16206</v>
      </c>
      <c r="G9" s="13">
        <f t="shared" si="2"/>
        <v>22527</v>
      </c>
      <c r="H9" s="13">
        <f t="shared" si="2"/>
        <v>15216</v>
      </c>
      <c r="I9" s="13">
        <f t="shared" si="2"/>
        <v>2882</v>
      </c>
      <c r="J9" s="13">
        <f t="shared" si="2"/>
        <v>9407</v>
      </c>
      <c r="K9" s="11">
        <f>SUM(B9:J9)</f>
        <v>140045</v>
      </c>
    </row>
    <row r="10" spans="1:11" ht="17.25" customHeight="1">
      <c r="A10" s="29" t="s">
        <v>17</v>
      </c>
      <c r="B10" s="13">
        <v>14596</v>
      </c>
      <c r="C10" s="13">
        <v>23859</v>
      </c>
      <c r="D10" s="13">
        <v>22325</v>
      </c>
      <c r="E10" s="13">
        <v>13027</v>
      </c>
      <c r="F10" s="13">
        <v>16206</v>
      </c>
      <c r="G10" s="13">
        <v>22527</v>
      </c>
      <c r="H10" s="13">
        <v>15216</v>
      </c>
      <c r="I10" s="13">
        <v>2882</v>
      </c>
      <c r="J10" s="13">
        <v>9407</v>
      </c>
      <c r="K10" s="11">
        <f>SUM(B10:J10)</f>
        <v>140045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58635</v>
      </c>
      <c r="C12" s="17">
        <f t="shared" si="3"/>
        <v>85826</v>
      </c>
      <c r="D12" s="17">
        <f t="shared" si="3"/>
        <v>82766</v>
      </c>
      <c r="E12" s="17">
        <f t="shared" si="3"/>
        <v>50964</v>
      </c>
      <c r="F12" s="17">
        <f t="shared" si="3"/>
        <v>81143</v>
      </c>
      <c r="G12" s="17">
        <f t="shared" si="3"/>
        <v>146453</v>
      </c>
      <c r="H12" s="17">
        <f t="shared" si="3"/>
        <v>55415</v>
      </c>
      <c r="I12" s="17">
        <f t="shared" si="3"/>
        <v>8060</v>
      </c>
      <c r="J12" s="17">
        <f t="shared" si="3"/>
        <v>38246</v>
      </c>
      <c r="K12" s="11">
        <f aca="true" t="shared" si="4" ref="K12:K27">SUM(B12:J12)</f>
        <v>607508</v>
      </c>
    </row>
    <row r="13" spans="1:13" ht="17.25" customHeight="1">
      <c r="A13" s="14" t="s">
        <v>19</v>
      </c>
      <c r="B13" s="13">
        <v>25174</v>
      </c>
      <c r="C13" s="13">
        <v>40827</v>
      </c>
      <c r="D13" s="13">
        <v>39922</v>
      </c>
      <c r="E13" s="13">
        <v>24424</v>
      </c>
      <c r="F13" s="13">
        <v>35215</v>
      </c>
      <c r="G13" s="13">
        <v>58270</v>
      </c>
      <c r="H13" s="13">
        <v>21515</v>
      </c>
      <c r="I13" s="13">
        <v>4193</v>
      </c>
      <c r="J13" s="13">
        <v>18498</v>
      </c>
      <c r="K13" s="11">
        <f t="shared" si="4"/>
        <v>268038</v>
      </c>
      <c r="L13" s="50"/>
      <c r="M13" s="51"/>
    </row>
    <row r="14" spans="1:12" ht="17.25" customHeight="1">
      <c r="A14" s="14" t="s">
        <v>20</v>
      </c>
      <c r="B14" s="13">
        <v>31675</v>
      </c>
      <c r="C14" s="13">
        <v>42428</v>
      </c>
      <c r="D14" s="13">
        <v>41242</v>
      </c>
      <c r="E14" s="13">
        <v>25109</v>
      </c>
      <c r="F14" s="13">
        <v>44183</v>
      </c>
      <c r="G14" s="13">
        <v>85371</v>
      </c>
      <c r="H14" s="13">
        <v>31417</v>
      </c>
      <c r="I14" s="13">
        <v>3620</v>
      </c>
      <c r="J14" s="13">
        <v>19072</v>
      </c>
      <c r="K14" s="11">
        <f t="shared" si="4"/>
        <v>324117</v>
      </c>
      <c r="L14" s="50"/>
    </row>
    <row r="15" spans="1:11" ht="17.25" customHeight="1">
      <c r="A15" s="14" t="s">
        <v>21</v>
      </c>
      <c r="B15" s="13">
        <v>1786</v>
      </c>
      <c r="C15" s="13">
        <v>2571</v>
      </c>
      <c r="D15" s="13">
        <v>1602</v>
      </c>
      <c r="E15" s="13">
        <v>1431</v>
      </c>
      <c r="F15" s="13">
        <v>1745</v>
      </c>
      <c r="G15" s="13">
        <v>2812</v>
      </c>
      <c r="H15" s="13">
        <v>2483</v>
      </c>
      <c r="I15" s="13">
        <v>247</v>
      </c>
      <c r="J15" s="13">
        <v>676</v>
      </c>
      <c r="K15" s="11">
        <f t="shared" si="4"/>
        <v>15353</v>
      </c>
    </row>
    <row r="16" spans="1:11" ht="17.25" customHeight="1">
      <c r="A16" s="15" t="s">
        <v>93</v>
      </c>
      <c r="B16" s="13">
        <f>B17+B18+B19</f>
        <v>4856</v>
      </c>
      <c r="C16" s="13">
        <f aca="true" t="shared" si="5" ref="C16:J16">C17+C18+C19</f>
        <v>7150</v>
      </c>
      <c r="D16" s="13">
        <f t="shared" si="5"/>
        <v>6462</v>
      </c>
      <c r="E16" s="13">
        <f t="shared" si="5"/>
        <v>4102</v>
      </c>
      <c r="F16" s="13">
        <f t="shared" si="5"/>
        <v>7632</v>
      </c>
      <c r="G16" s="13">
        <f t="shared" si="5"/>
        <v>12783</v>
      </c>
      <c r="H16" s="13">
        <f t="shared" si="5"/>
        <v>4078</v>
      </c>
      <c r="I16" s="13">
        <f t="shared" si="5"/>
        <v>780</v>
      </c>
      <c r="J16" s="13">
        <f t="shared" si="5"/>
        <v>2918</v>
      </c>
      <c r="K16" s="11">
        <f t="shared" si="4"/>
        <v>50761</v>
      </c>
    </row>
    <row r="17" spans="1:11" ht="17.25" customHeight="1">
      <c r="A17" s="14" t="s">
        <v>94</v>
      </c>
      <c r="B17" s="13">
        <v>4826</v>
      </c>
      <c r="C17" s="13">
        <v>7110</v>
      </c>
      <c r="D17" s="13">
        <v>6422</v>
      </c>
      <c r="E17" s="13">
        <v>4071</v>
      </c>
      <c r="F17" s="13">
        <v>7592</v>
      </c>
      <c r="G17" s="13">
        <v>12690</v>
      </c>
      <c r="H17" s="13">
        <v>4050</v>
      </c>
      <c r="I17" s="13">
        <v>774</v>
      </c>
      <c r="J17" s="13">
        <v>2906</v>
      </c>
      <c r="K17" s="11">
        <f t="shared" si="4"/>
        <v>50441</v>
      </c>
    </row>
    <row r="18" spans="1:11" ht="17.25" customHeight="1">
      <c r="A18" s="14" t="s">
        <v>95</v>
      </c>
      <c r="B18" s="13">
        <v>27</v>
      </c>
      <c r="C18" s="13">
        <v>35</v>
      </c>
      <c r="D18" s="13">
        <v>32</v>
      </c>
      <c r="E18" s="13">
        <v>23</v>
      </c>
      <c r="F18" s="13">
        <v>36</v>
      </c>
      <c r="G18" s="13">
        <v>86</v>
      </c>
      <c r="H18" s="13">
        <v>24</v>
      </c>
      <c r="I18" s="13">
        <v>6</v>
      </c>
      <c r="J18" s="13">
        <v>10</v>
      </c>
      <c r="K18" s="11">
        <f t="shared" si="4"/>
        <v>279</v>
      </c>
    </row>
    <row r="19" spans="1:11" ht="17.25" customHeight="1">
      <c r="A19" s="14" t="s">
        <v>96</v>
      </c>
      <c r="B19" s="13">
        <v>3</v>
      </c>
      <c r="C19" s="13">
        <v>5</v>
      </c>
      <c r="D19" s="13">
        <v>8</v>
      </c>
      <c r="E19" s="13">
        <v>8</v>
      </c>
      <c r="F19" s="13">
        <v>4</v>
      </c>
      <c r="G19" s="13">
        <v>7</v>
      </c>
      <c r="H19" s="13">
        <v>4</v>
      </c>
      <c r="I19" s="13">
        <v>0</v>
      </c>
      <c r="J19" s="13">
        <v>2</v>
      </c>
      <c r="K19" s="11">
        <f t="shared" si="4"/>
        <v>41</v>
      </c>
    </row>
    <row r="20" spans="1:11" ht="17.25" customHeight="1">
      <c r="A20" s="16" t="s">
        <v>22</v>
      </c>
      <c r="B20" s="11">
        <f>+B21+B22+B23</f>
        <v>46401</v>
      </c>
      <c r="C20" s="11">
        <f aca="true" t="shared" si="6" ref="C20:J20">+C21+C22+C23</f>
        <v>57323</v>
      </c>
      <c r="D20" s="11">
        <f t="shared" si="6"/>
        <v>66179</v>
      </c>
      <c r="E20" s="11">
        <f t="shared" si="6"/>
        <v>33555</v>
      </c>
      <c r="F20" s="11">
        <f t="shared" si="6"/>
        <v>72890</v>
      </c>
      <c r="G20" s="11">
        <f t="shared" si="6"/>
        <v>139453</v>
      </c>
      <c r="H20" s="11">
        <f t="shared" si="6"/>
        <v>36380</v>
      </c>
      <c r="I20" s="11">
        <f t="shared" si="6"/>
        <v>7228</v>
      </c>
      <c r="J20" s="11">
        <f t="shared" si="6"/>
        <v>26901</v>
      </c>
      <c r="K20" s="11">
        <f t="shared" si="4"/>
        <v>486310</v>
      </c>
    </row>
    <row r="21" spans="1:12" ht="17.25" customHeight="1">
      <c r="A21" s="12" t="s">
        <v>23</v>
      </c>
      <c r="B21" s="13">
        <v>23353</v>
      </c>
      <c r="C21" s="13">
        <v>32334</v>
      </c>
      <c r="D21" s="13">
        <v>37889</v>
      </c>
      <c r="E21" s="13">
        <v>18642</v>
      </c>
      <c r="F21" s="13">
        <v>36850</v>
      </c>
      <c r="G21" s="13">
        <v>61955</v>
      </c>
      <c r="H21" s="13">
        <v>17991</v>
      </c>
      <c r="I21" s="13">
        <v>4515</v>
      </c>
      <c r="J21" s="13">
        <v>14689</v>
      </c>
      <c r="K21" s="11">
        <f t="shared" si="4"/>
        <v>248218</v>
      </c>
      <c r="L21" s="50"/>
    </row>
    <row r="22" spans="1:12" ht="17.25" customHeight="1">
      <c r="A22" s="12" t="s">
        <v>24</v>
      </c>
      <c r="B22" s="13">
        <v>22268</v>
      </c>
      <c r="C22" s="13">
        <v>24055</v>
      </c>
      <c r="D22" s="13">
        <v>27472</v>
      </c>
      <c r="E22" s="13">
        <v>14437</v>
      </c>
      <c r="F22" s="13">
        <v>35208</v>
      </c>
      <c r="G22" s="13">
        <v>75996</v>
      </c>
      <c r="H22" s="13">
        <v>17684</v>
      </c>
      <c r="I22" s="13">
        <v>2608</v>
      </c>
      <c r="J22" s="13">
        <v>11878</v>
      </c>
      <c r="K22" s="11">
        <f t="shared" si="4"/>
        <v>231606</v>
      </c>
      <c r="L22" s="50"/>
    </row>
    <row r="23" spans="1:11" ht="17.25" customHeight="1">
      <c r="A23" s="12" t="s">
        <v>25</v>
      </c>
      <c r="B23" s="13">
        <v>780</v>
      </c>
      <c r="C23" s="13">
        <v>934</v>
      </c>
      <c r="D23" s="13">
        <v>818</v>
      </c>
      <c r="E23" s="13">
        <v>476</v>
      </c>
      <c r="F23" s="13">
        <v>832</v>
      </c>
      <c r="G23" s="13">
        <v>1502</v>
      </c>
      <c r="H23" s="13">
        <v>705</v>
      </c>
      <c r="I23" s="13">
        <v>105</v>
      </c>
      <c r="J23" s="13">
        <v>334</v>
      </c>
      <c r="K23" s="11">
        <f t="shared" si="4"/>
        <v>6486</v>
      </c>
    </row>
    <row r="24" spans="1:11" ht="17.25" customHeight="1">
      <c r="A24" s="16" t="s">
        <v>26</v>
      </c>
      <c r="B24" s="13">
        <f>+B25+B26</f>
        <v>48097</v>
      </c>
      <c r="C24" s="13">
        <f aca="true" t="shared" si="7" ref="C24:J24">+C25+C26</f>
        <v>68477</v>
      </c>
      <c r="D24" s="13">
        <f t="shared" si="7"/>
        <v>71639</v>
      </c>
      <c r="E24" s="13">
        <f t="shared" si="7"/>
        <v>39759</v>
      </c>
      <c r="F24" s="13">
        <f t="shared" si="7"/>
        <v>56631</v>
      </c>
      <c r="G24" s="13">
        <f t="shared" si="7"/>
        <v>79554</v>
      </c>
      <c r="H24" s="13">
        <f t="shared" si="7"/>
        <v>30838</v>
      </c>
      <c r="I24" s="13">
        <f t="shared" si="7"/>
        <v>8938</v>
      </c>
      <c r="J24" s="13">
        <f t="shared" si="7"/>
        <v>34443</v>
      </c>
      <c r="K24" s="11">
        <f t="shared" si="4"/>
        <v>438376</v>
      </c>
    </row>
    <row r="25" spans="1:12" ht="17.25" customHeight="1">
      <c r="A25" s="12" t="s">
        <v>115</v>
      </c>
      <c r="B25" s="13">
        <v>24090</v>
      </c>
      <c r="C25" s="13">
        <v>36987</v>
      </c>
      <c r="D25" s="13">
        <v>42476</v>
      </c>
      <c r="E25" s="13">
        <v>23768</v>
      </c>
      <c r="F25" s="13">
        <v>30446</v>
      </c>
      <c r="G25" s="13">
        <v>40774</v>
      </c>
      <c r="H25" s="13">
        <v>16226</v>
      </c>
      <c r="I25" s="13">
        <v>6257</v>
      </c>
      <c r="J25" s="13">
        <v>19209</v>
      </c>
      <c r="K25" s="11">
        <f t="shared" si="4"/>
        <v>240233</v>
      </c>
      <c r="L25" s="50"/>
    </row>
    <row r="26" spans="1:12" ht="17.25" customHeight="1">
      <c r="A26" s="12" t="s">
        <v>116</v>
      </c>
      <c r="B26" s="13">
        <v>24007</v>
      </c>
      <c r="C26" s="13">
        <v>31490</v>
      </c>
      <c r="D26" s="13">
        <v>29163</v>
      </c>
      <c r="E26" s="13">
        <v>15991</v>
      </c>
      <c r="F26" s="13">
        <v>26185</v>
      </c>
      <c r="G26" s="13">
        <v>38780</v>
      </c>
      <c r="H26" s="13">
        <v>14612</v>
      </c>
      <c r="I26" s="13">
        <v>2681</v>
      </c>
      <c r="J26" s="13">
        <v>15234</v>
      </c>
      <c r="K26" s="11">
        <f t="shared" si="4"/>
        <v>198143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1560</v>
      </c>
      <c r="I27" s="11">
        <v>0</v>
      </c>
      <c r="J27" s="11">
        <v>0</v>
      </c>
      <c r="K27" s="11">
        <f t="shared" si="4"/>
        <v>1560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27718.18</v>
      </c>
      <c r="I35" s="19">
        <v>0</v>
      </c>
      <c r="J35" s="19">
        <v>0</v>
      </c>
      <c r="K35" s="23">
        <f>SUM(B35:J35)</f>
        <v>27718.18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514722.29</v>
      </c>
      <c r="C47" s="22">
        <f aca="true" t="shared" si="12" ref="C47:H47">+C48+C57</f>
        <v>806276.4199999999</v>
      </c>
      <c r="D47" s="22">
        <f t="shared" si="12"/>
        <v>929620.77</v>
      </c>
      <c r="E47" s="22">
        <f t="shared" si="12"/>
        <v>458990.02</v>
      </c>
      <c r="F47" s="22">
        <f t="shared" si="12"/>
        <v>738912.09</v>
      </c>
      <c r="G47" s="22">
        <f t="shared" si="12"/>
        <v>1061778.94</v>
      </c>
      <c r="H47" s="22">
        <f t="shared" si="12"/>
        <v>472299.4</v>
      </c>
      <c r="I47" s="22">
        <f>+I48+I57</f>
        <v>146077.74</v>
      </c>
      <c r="J47" s="22">
        <f>+J48+J57</f>
        <v>361926.48</v>
      </c>
      <c r="K47" s="22">
        <f>SUM(B47:J47)</f>
        <v>5490604.15</v>
      </c>
    </row>
    <row r="48" spans="1:11" ht="17.25" customHeight="1">
      <c r="A48" s="16" t="s">
        <v>108</v>
      </c>
      <c r="B48" s="23">
        <f>SUM(B49:B56)</f>
        <v>496873.63</v>
      </c>
      <c r="C48" s="23">
        <f aca="true" t="shared" si="13" ref="C48:J48">SUM(C49:C56)</f>
        <v>780991.7899999999</v>
      </c>
      <c r="D48" s="23">
        <f t="shared" si="13"/>
        <v>903497.93</v>
      </c>
      <c r="E48" s="23">
        <f t="shared" si="13"/>
        <v>436040.46</v>
      </c>
      <c r="F48" s="23">
        <f t="shared" si="13"/>
        <v>715236.32</v>
      </c>
      <c r="G48" s="23">
        <f t="shared" si="13"/>
        <v>1031277.2</v>
      </c>
      <c r="H48" s="23">
        <f t="shared" si="13"/>
        <v>451749.69</v>
      </c>
      <c r="I48" s="23">
        <f t="shared" si="13"/>
        <v>146077.74</v>
      </c>
      <c r="J48" s="23">
        <f t="shared" si="13"/>
        <v>347564.35</v>
      </c>
      <c r="K48" s="23">
        <f aca="true" t="shared" si="14" ref="K48:K57">SUM(B48:J48)</f>
        <v>5309309.11</v>
      </c>
    </row>
    <row r="49" spans="1:11" ht="17.25" customHeight="1">
      <c r="A49" s="34" t="s">
        <v>43</v>
      </c>
      <c r="B49" s="23">
        <f aca="true" t="shared" si="15" ref="B49:H49">ROUND(B30*B7,2)</f>
        <v>493610.36</v>
      </c>
      <c r="C49" s="23">
        <f t="shared" si="15"/>
        <v>774685.03</v>
      </c>
      <c r="D49" s="23">
        <f t="shared" si="15"/>
        <v>898359.03</v>
      </c>
      <c r="E49" s="23">
        <f t="shared" si="15"/>
        <v>433242.77</v>
      </c>
      <c r="F49" s="23">
        <f t="shared" si="15"/>
        <v>711056.96</v>
      </c>
      <c r="G49" s="23">
        <f t="shared" si="15"/>
        <v>1025410.12</v>
      </c>
      <c r="H49" s="23">
        <f t="shared" si="15"/>
        <v>420976.51</v>
      </c>
      <c r="I49" s="23">
        <f>ROUND(I30*I7,2)</f>
        <v>145012.02</v>
      </c>
      <c r="J49" s="23">
        <f>ROUND(J30*J7,2)</f>
        <v>345347.31</v>
      </c>
      <c r="K49" s="23">
        <f t="shared" si="14"/>
        <v>5247700.1099999985</v>
      </c>
    </row>
    <row r="50" spans="1:11" ht="17.25" customHeight="1">
      <c r="A50" s="34" t="s">
        <v>44</v>
      </c>
      <c r="B50" s="19">
        <v>0</v>
      </c>
      <c r="C50" s="23">
        <f>ROUND(C31*C7,2)</f>
        <v>1721.95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1721.95</v>
      </c>
    </row>
    <row r="51" spans="1:11" ht="17.25" customHeight="1">
      <c r="A51" s="64" t="s">
        <v>104</v>
      </c>
      <c r="B51" s="65">
        <f aca="true" t="shared" si="16" ref="B51:H51">ROUND(B32*B7,2)</f>
        <v>-828.41</v>
      </c>
      <c r="C51" s="65">
        <f t="shared" si="16"/>
        <v>-1188.91</v>
      </c>
      <c r="D51" s="65">
        <f t="shared" si="16"/>
        <v>-1246.86</v>
      </c>
      <c r="E51" s="65">
        <f t="shared" si="16"/>
        <v>-647.71</v>
      </c>
      <c r="F51" s="65">
        <f t="shared" si="16"/>
        <v>-1102.16</v>
      </c>
      <c r="G51" s="65">
        <f t="shared" si="16"/>
        <v>-1563</v>
      </c>
      <c r="H51" s="65">
        <f t="shared" si="16"/>
        <v>-660.04</v>
      </c>
      <c r="I51" s="19">
        <v>0</v>
      </c>
      <c r="J51" s="19">
        <v>0</v>
      </c>
      <c r="K51" s="65">
        <f>SUM(B51:J51)</f>
        <v>-7237.09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27718.18</v>
      </c>
      <c r="I53" s="31">
        <f>+I35</f>
        <v>0</v>
      </c>
      <c r="J53" s="31">
        <f>+J35</f>
        <v>0</v>
      </c>
      <c r="K53" s="23">
        <f t="shared" si="14"/>
        <v>27718.18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-57464.8</v>
      </c>
      <c r="C61" s="35">
        <f t="shared" si="17"/>
        <v>-91722.98999999999</v>
      </c>
      <c r="D61" s="35">
        <f t="shared" si="17"/>
        <v>-85909.15</v>
      </c>
      <c r="E61" s="35">
        <f t="shared" si="17"/>
        <v>-50502.6</v>
      </c>
      <c r="F61" s="35">
        <f t="shared" si="17"/>
        <v>-64963.450000000004</v>
      </c>
      <c r="G61" s="35">
        <f t="shared" si="17"/>
        <v>-87609</v>
      </c>
      <c r="H61" s="35">
        <f t="shared" si="17"/>
        <v>-59820.8</v>
      </c>
      <c r="I61" s="35">
        <f t="shared" si="17"/>
        <v>-14344.41</v>
      </c>
      <c r="J61" s="35">
        <f t="shared" si="17"/>
        <v>-35746.6</v>
      </c>
      <c r="K61" s="35">
        <f>SUM(B61:J61)</f>
        <v>-548083.7999999999</v>
      </c>
    </row>
    <row r="62" spans="1:11" ht="18.75" customHeight="1">
      <c r="A62" s="16" t="s">
        <v>74</v>
      </c>
      <c r="B62" s="35">
        <f aca="true" t="shared" si="18" ref="B62:J62">B63+B64+B65+B66+B67+B68</f>
        <v>-55464.8</v>
      </c>
      <c r="C62" s="35">
        <f t="shared" si="18"/>
        <v>-90664.2</v>
      </c>
      <c r="D62" s="35">
        <f t="shared" si="18"/>
        <v>-84835</v>
      </c>
      <c r="E62" s="35">
        <f t="shared" si="18"/>
        <v>-49502.6</v>
      </c>
      <c r="F62" s="35">
        <f t="shared" si="18"/>
        <v>-61582.8</v>
      </c>
      <c r="G62" s="35">
        <f t="shared" si="18"/>
        <v>-85602.6</v>
      </c>
      <c r="H62" s="35">
        <f t="shared" si="18"/>
        <v>-57820.8</v>
      </c>
      <c r="I62" s="35">
        <f t="shared" si="18"/>
        <v>-10951.6</v>
      </c>
      <c r="J62" s="35">
        <f t="shared" si="18"/>
        <v>-35746.6</v>
      </c>
      <c r="K62" s="35">
        <f aca="true" t="shared" si="19" ref="K62:K91">SUM(B62:J62)</f>
        <v>-532171</v>
      </c>
    </row>
    <row r="63" spans="1:11" ht="18.75" customHeight="1">
      <c r="A63" s="12" t="s">
        <v>75</v>
      </c>
      <c r="B63" s="35">
        <f>-ROUND(B9*$D$3,2)</f>
        <v>-55464.8</v>
      </c>
      <c r="C63" s="35">
        <f aca="true" t="shared" si="20" ref="C63:J63">-ROUND(C9*$D$3,2)</f>
        <v>-90664.2</v>
      </c>
      <c r="D63" s="35">
        <f t="shared" si="20"/>
        <v>-84835</v>
      </c>
      <c r="E63" s="35">
        <f t="shared" si="20"/>
        <v>-49502.6</v>
      </c>
      <c r="F63" s="35">
        <f t="shared" si="20"/>
        <v>-61582.8</v>
      </c>
      <c r="G63" s="35">
        <f t="shared" si="20"/>
        <v>-85602.6</v>
      </c>
      <c r="H63" s="35">
        <f t="shared" si="20"/>
        <v>-57820.8</v>
      </c>
      <c r="I63" s="35">
        <f t="shared" si="20"/>
        <v>-10951.6</v>
      </c>
      <c r="J63" s="35">
        <f t="shared" si="20"/>
        <v>-35746.6</v>
      </c>
      <c r="K63" s="35">
        <f t="shared" si="19"/>
        <v>-532171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-3380.65</v>
      </c>
      <c r="G69" s="65">
        <f t="shared" si="21"/>
        <v>-2006.4</v>
      </c>
      <c r="H69" s="65">
        <f t="shared" si="21"/>
        <v>-2000</v>
      </c>
      <c r="I69" s="65">
        <f t="shared" si="21"/>
        <v>-3392.81</v>
      </c>
      <c r="J69" s="65">
        <f t="shared" si="21"/>
        <v>0</v>
      </c>
      <c r="K69" s="65">
        <f t="shared" si="19"/>
        <v>-15912.8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5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5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457257.49</v>
      </c>
      <c r="C106" s="24">
        <f t="shared" si="22"/>
        <v>714553.4299999999</v>
      </c>
      <c r="D106" s="24">
        <f t="shared" si="22"/>
        <v>843711.62</v>
      </c>
      <c r="E106" s="24">
        <f t="shared" si="22"/>
        <v>408487.42000000004</v>
      </c>
      <c r="F106" s="24">
        <f t="shared" si="22"/>
        <v>673948.6399999999</v>
      </c>
      <c r="G106" s="24">
        <f t="shared" si="22"/>
        <v>974169.94</v>
      </c>
      <c r="H106" s="24">
        <f t="shared" si="22"/>
        <v>412478.60000000003</v>
      </c>
      <c r="I106" s="24">
        <f>+I107+I108</f>
        <v>131733.33</v>
      </c>
      <c r="J106" s="24">
        <f>+J107+J108</f>
        <v>326179.88</v>
      </c>
      <c r="K106" s="46">
        <f>SUM(B106:J106)</f>
        <v>4942520.35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439408.83</v>
      </c>
      <c r="C107" s="24">
        <f t="shared" si="23"/>
        <v>689268.7999999999</v>
      </c>
      <c r="D107" s="24">
        <f t="shared" si="23"/>
        <v>817588.78</v>
      </c>
      <c r="E107" s="24">
        <f t="shared" si="23"/>
        <v>385537.86000000004</v>
      </c>
      <c r="F107" s="24">
        <f t="shared" si="23"/>
        <v>650272.8699999999</v>
      </c>
      <c r="G107" s="24">
        <f t="shared" si="23"/>
        <v>943668.2</v>
      </c>
      <c r="H107" s="24">
        <f t="shared" si="23"/>
        <v>391928.89</v>
      </c>
      <c r="I107" s="24">
        <f t="shared" si="23"/>
        <v>131733.33</v>
      </c>
      <c r="J107" s="24">
        <f t="shared" si="23"/>
        <v>311817.75</v>
      </c>
      <c r="K107" s="46">
        <f>SUM(B107:J107)</f>
        <v>4761225.31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4942520.350000001</v>
      </c>
      <c r="L114" s="52"/>
    </row>
    <row r="115" spans="1:11" ht="18.75" customHeight="1">
      <c r="A115" s="26" t="s">
        <v>70</v>
      </c>
      <c r="B115" s="27">
        <v>53143.02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53143.02</v>
      </c>
    </row>
    <row r="116" spans="1:11" ht="18.75" customHeight="1">
      <c r="A116" s="26" t="s">
        <v>71</v>
      </c>
      <c r="B116" s="27">
        <v>404114.47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404114.47</v>
      </c>
    </row>
    <row r="117" spans="1:11" ht="18.75" customHeight="1">
      <c r="A117" s="26" t="s">
        <v>72</v>
      </c>
      <c r="B117" s="38">
        <v>0</v>
      </c>
      <c r="C117" s="27">
        <f>+C106</f>
        <v>714553.4299999999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714553.4299999999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843711.62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843711.62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367638.67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367638.67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40848.74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40848.74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120417.24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120417.24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234462.2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234462.2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41532.74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41532.74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277536.47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277536.47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289829.18</v>
      </c>
      <c r="H125" s="38">
        <v>0</v>
      </c>
      <c r="I125" s="38">
        <v>0</v>
      </c>
      <c r="J125" s="38">
        <v>0</v>
      </c>
      <c r="K125" s="39">
        <f t="shared" si="25"/>
        <v>289829.18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28647.25</v>
      </c>
      <c r="H126" s="38">
        <v>0</v>
      </c>
      <c r="I126" s="38">
        <v>0</v>
      </c>
      <c r="J126" s="38">
        <v>0</v>
      </c>
      <c r="K126" s="39">
        <f t="shared" si="25"/>
        <v>28647.25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138472.46</v>
      </c>
      <c r="H127" s="38">
        <v>0</v>
      </c>
      <c r="I127" s="38">
        <v>0</v>
      </c>
      <c r="J127" s="38">
        <v>0</v>
      </c>
      <c r="K127" s="39">
        <f t="shared" si="25"/>
        <v>138472.46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129370.8</v>
      </c>
      <c r="H128" s="38">
        <v>0</v>
      </c>
      <c r="I128" s="38">
        <v>0</v>
      </c>
      <c r="J128" s="38">
        <v>0</v>
      </c>
      <c r="K128" s="39">
        <f t="shared" si="25"/>
        <v>129370.8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387850.26</v>
      </c>
      <c r="H129" s="38">
        <v>0</v>
      </c>
      <c r="I129" s="38">
        <v>0</v>
      </c>
      <c r="J129" s="38">
        <v>0</v>
      </c>
      <c r="K129" s="39">
        <f t="shared" si="25"/>
        <v>387850.26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142772.91</v>
      </c>
      <c r="I130" s="38">
        <v>0</v>
      </c>
      <c r="J130" s="38">
        <v>0</v>
      </c>
      <c r="K130" s="39">
        <f t="shared" si="25"/>
        <v>142772.91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269705.68</v>
      </c>
      <c r="I131" s="38">
        <v>0</v>
      </c>
      <c r="J131" s="38">
        <v>0</v>
      </c>
      <c r="K131" s="39">
        <f t="shared" si="25"/>
        <v>269705.68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131733.33</v>
      </c>
      <c r="J132" s="38"/>
      <c r="K132" s="39">
        <f t="shared" si="25"/>
        <v>131733.33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326179.88</v>
      </c>
      <c r="K133" s="42">
        <f t="shared" si="25"/>
        <v>326179.88</v>
      </c>
    </row>
    <row r="134" spans="1:11" ht="18.75" customHeight="1">
      <c r="A134" s="74"/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/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2017-10-11T20:05:23Z</dcterms:modified>
  <cp:category/>
  <cp:version/>
  <cp:contentType/>
  <cp:contentStatus/>
</cp:coreProperties>
</file>