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<sst xmlns="http://schemas.openxmlformats.org/spreadsheetml/2006/main" count="137" uniqueCount="137">
  <si>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</si>
  <si>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</si>
  <si>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</si>
  <si>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</si>
  <si>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</si>
  <si>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</si>
  <si>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</si>
  <si>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</si>
  <si>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</si>
  <si>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</si>
  <si>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</si>
  <si>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</si>
  <si>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</si>
  <si>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</si>
  <si>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</si>
  <si>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</si>
  <si>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</si>
  <si>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</si>
  <si>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</si>
  <si>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</si>
  <si>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</si>
  <si>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</si>
  <si>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</si>
  <si>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</si>
  <si>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</si>
  <si>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</si>
  <si>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</si>
  <si>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</si>
  <si>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</si>
  <si>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</si>
  <si>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</si>
  <si>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</si>
  <si>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</si>
  <si>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</si>
  <si>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</si>
  <si>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</si>
  <si>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</si>
  <si>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</si>
  <si>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</si>
  <si>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</si>
  <si>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</si>
  <si>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</si>
  <si>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</si>
  <si>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</si>
  <si>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</si>
  <si>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</si>
  <si>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</si>
  <si>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</si>
  <si>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</si>
  <si>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</si>
  <si>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</si>
  <si>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</si>
  <si>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</si>
  <si>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</si>
  <si>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</si>
  <si>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</si>
  <si>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</si>
  <si>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</si>
  <si>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</si>
  <si>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</si>
  <si>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</si>
  <si>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</si>
  <si>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</si>
  <si>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</si>
  <si>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</si>
  <si>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</si>
  <si>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</si>
  <si>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</si>
  <si>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</si>
  <si>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</si>
  <si>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</si>
  <si>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</si>
  <si>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</si>
  <si>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</si>
  <si>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</si>
  <si>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</si>
  <si>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</si>
  <si>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</si>
  <si>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</si>
  <si>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</si>
  <si>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</si>
  <si>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</si>
  <si>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</si>
  <si>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</si>
  <si>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</si>
  <si>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</si>
  <si>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</si>
  <si>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</si>
  <si>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</si>
  <si>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</si>
  <si>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</si>
  <si>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</si>
  <si>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</si>
  <si>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</si>
  <si>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</si>
  <si>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</si>
  <si>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</si>
  <si>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</si>
  <si>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</si>
  <si>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</si>
  <si>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</si>
  <si>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</si>
  <si>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</si>
  <si>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</si>
  <si>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</si>
  <si>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</si>
  <si>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</si>
  <si>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</si>
  <si>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</si>
  <si>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</si>
  <si>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</si>
  <si>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</si>
  <si>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</si>
  <si>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</si>
  <si>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</si>
  <si>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</si>
  <si>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</si>
  <si>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</si>
  <si>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</si>
  <si>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</si>
  <si>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</si>
  <si>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</si>
  <si>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</si>
  <si>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</si>
  <si>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</si>
  <si>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</si>
  <si>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</si>
  <si>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</si>
  <si>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</si>
  <si>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</si>
  <si>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</si>
  <si>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</si>
  <si>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</si>
  <si>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6.2.32. Revisão do ajuste de Remuneração Previsto Contratualmente </t>
  </si>
  <si>
    <t xml:space="preserve">6.3. Revisão de Remuneração pelo Transporte Coletivo </t>
  </si>
  <si>
    <t>OPERAÇÃO 07/10/17 - VENCIMENTO 16/10/17</t>
  </si>
  <si>
    <t xml:space="preserve">6.2.31. Ajuste de Remuneração Previsto Contratualmente 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</si>
</sst>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78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135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14</v>
      </c>
      <c r="B4" s="80" t="s">
        <v>91</v>
      </c>
      <c r="C4" s="81"/>
      <c r="D4" s="81"/>
      <c r="E4" s="81"/>
      <c r="F4" s="81"/>
      <c r="G4" s="81"/>
      <c r="H4" s="81"/>
      <c r="I4" s="81"/>
      <c r="J4" s="82"/>
      <c r="K4" s="79" t="s">
        <v>15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3" t="s">
        <v>90</v>
      </c>
      <c r="J5" s="83" t="s">
        <v>89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27</v>
      </c>
      <c r="B7" s="9">
        <f aca="true" t="shared" si="0" ref="B7:K7">+B8+B20+B24+B27</f>
        <v>322177</v>
      </c>
      <c r="C7" s="9">
        <f t="shared" si="0"/>
        <v>415384</v>
      </c>
      <c r="D7" s="9">
        <f t="shared" si="0"/>
        <v>454902</v>
      </c>
      <c r="E7" s="9">
        <f t="shared" si="0"/>
        <v>265165</v>
      </c>
      <c r="F7" s="9">
        <f t="shared" si="0"/>
        <v>389823</v>
      </c>
      <c r="G7" s="9">
        <f t="shared" si="0"/>
        <v>656588</v>
      </c>
      <c r="H7" s="9">
        <f t="shared" si="0"/>
        <v>261079</v>
      </c>
      <c r="I7" s="9">
        <f t="shared" si="0"/>
        <v>58861</v>
      </c>
      <c r="J7" s="9">
        <f t="shared" si="0"/>
        <v>184832</v>
      </c>
      <c r="K7" s="9">
        <f t="shared" si="0"/>
        <v>3008811</v>
      </c>
      <c r="L7" s="50"/>
    </row>
    <row r="8" spans="1:11" ht="17.25" customHeight="1">
      <c r="A8" s="10" t="s">
        <v>97</v>
      </c>
      <c r="B8" s="11">
        <f>B9+B12+B16</f>
        <v>153699</v>
      </c>
      <c r="C8" s="11">
        <f aca="true" t="shared" si="1" ref="C8:J8">C9+C12+C16</f>
        <v>209036</v>
      </c>
      <c r="D8" s="11">
        <f t="shared" si="1"/>
        <v>215575</v>
      </c>
      <c r="E8" s="11">
        <f t="shared" si="1"/>
        <v>132975</v>
      </c>
      <c r="F8" s="11">
        <f t="shared" si="1"/>
        <v>182803</v>
      </c>
      <c r="G8" s="11">
        <f t="shared" si="1"/>
        <v>309289</v>
      </c>
      <c r="H8" s="11">
        <f t="shared" si="1"/>
        <v>139727</v>
      </c>
      <c r="I8" s="11">
        <f t="shared" si="1"/>
        <v>26702</v>
      </c>
      <c r="J8" s="11">
        <f t="shared" si="1"/>
        <v>86707</v>
      </c>
      <c r="K8" s="11">
        <f>SUM(B8:J8)</f>
        <v>1456513</v>
      </c>
    </row>
    <row r="9" spans="1:11" ht="17.25" customHeight="1">
      <c r="A9" s="15" t="s">
        <v>16</v>
      </c>
      <c r="B9" s="13">
        <f>+B10+B11</f>
        <v>25146</v>
      </c>
      <c r="C9" s="13">
        <f aca="true" t="shared" si="2" ref="C9:J9">+C10+C11</f>
        <v>37219</v>
      </c>
      <c r="D9" s="13">
        <f t="shared" si="2"/>
        <v>34274</v>
      </c>
      <c r="E9" s="13">
        <f t="shared" si="2"/>
        <v>22384</v>
      </c>
      <c r="F9" s="13">
        <f t="shared" si="2"/>
        <v>23323</v>
      </c>
      <c r="G9" s="13">
        <f t="shared" si="2"/>
        <v>31048</v>
      </c>
      <c r="H9" s="13">
        <f t="shared" si="2"/>
        <v>25712</v>
      </c>
      <c r="I9" s="13">
        <f t="shared" si="2"/>
        <v>5242</v>
      </c>
      <c r="J9" s="13">
        <f t="shared" si="2"/>
        <v>12821</v>
      </c>
      <c r="K9" s="11">
        <f>SUM(B9:J9)</f>
        <v>217169</v>
      </c>
    </row>
    <row r="10" spans="1:11" ht="17.25" customHeight="1">
      <c r="A10" s="29" t="s">
        <v>17</v>
      </c>
      <c r="B10" s="13">
        <v>25146</v>
      </c>
      <c r="C10" s="13">
        <v>37219</v>
      </c>
      <c r="D10" s="13">
        <v>34274</v>
      </c>
      <c r="E10" s="13">
        <v>22384</v>
      </c>
      <c r="F10" s="13">
        <v>23323</v>
      </c>
      <c r="G10" s="13">
        <v>31048</v>
      </c>
      <c r="H10" s="13">
        <v>25712</v>
      </c>
      <c r="I10" s="13">
        <v>5242</v>
      </c>
      <c r="J10" s="13">
        <v>12821</v>
      </c>
      <c r="K10" s="11">
        <f>SUM(B10:J10)</f>
        <v>217169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119427</v>
      </c>
      <c r="C12" s="17">
        <f t="shared" si="3"/>
        <v>159622</v>
      </c>
      <c r="D12" s="17">
        <f t="shared" si="3"/>
        <v>168828</v>
      </c>
      <c r="E12" s="17">
        <f t="shared" si="3"/>
        <v>103045</v>
      </c>
      <c r="F12" s="17">
        <f t="shared" si="3"/>
        <v>146210</v>
      </c>
      <c r="G12" s="17">
        <f t="shared" si="3"/>
        <v>256208</v>
      </c>
      <c r="H12" s="17">
        <f t="shared" si="3"/>
        <v>106446</v>
      </c>
      <c r="I12" s="17">
        <f t="shared" si="3"/>
        <v>19672</v>
      </c>
      <c r="J12" s="17">
        <f t="shared" si="3"/>
        <v>68874</v>
      </c>
      <c r="K12" s="11">
        <f aca="true" t="shared" si="4" ref="K12:K27">SUM(B12:J12)</f>
        <v>1148332</v>
      </c>
    </row>
    <row r="13" spans="1:13" ht="17.25" customHeight="1">
      <c r="A13" s="14" t="s">
        <v>19</v>
      </c>
      <c r="B13" s="13">
        <v>54901</v>
      </c>
      <c r="C13" s="13">
        <v>80018</v>
      </c>
      <c r="D13" s="13">
        <v>85383</v>
      </c>
      <c r="E13" s="13">
        <v>51380</v>
      </c>
      <c r="F13" s="13">
        <v>68612</v>
      </c>
      <c r="G13" s="13">
        <v>109910</v>
      </c>
      <c r="H13" s="13">
        <v>45586</v>
      </c>
      <c r="I13" s="13">
        <v>10600</v>
      </c>
      <c r="J13" s="13">
        <v>34645</v>
      </c>
      <c r="K13" s="11">
        <f t="shared" si="4"/>
        <v>541035</v>
      </c>
      <c r="L13" s="50"/>
      <c r="M13" s="51"/>
    </row>
    <row r="14" spans="1:12" ht="17.25" customHeight="1">
      <c r="A14" s="14" t="s">
        <v>20</v>
      </c>
      <c r="B14" s="13">
        <v>61104</v>
      </c>
      <c r="C14" s="13">
        <v>74400</v>
      </c>
      <c r="D14" s="13">
        <v>79657</v>
      </c>
      <c r="E14" s="13">
        <v>48446</v>
      </c>
      <c r="F14" s="13">
        <v>74223</v>
      </c>
      <c r="G14" s="13">
        <v>141162</v>
      </c>
      <c r="H14" s="13">
        <v>55779</v>
      </c>
      <c r="I14" s="13">
        <v>8386</v>
      </c>
      <c r="J14" s="13">
        <v>32959</v>
      </c>
      <c r="K14" s="11">
        <f t="shared" si="4"/>
        <v>576116</v>
      </c>
      <c r="L14" s="50"/>
    </row>
    <row r="15" spans="1:11" ht="17.25" customHeight="1">
      <c r="A15" s="14" t="s">
        <v>21</v>
      </c>
      <c r="B15" s="13">
        <v>3422</v>
      </c>
      <c r="C15" s="13">
        <v>5204</v>
      </c>
      <c r="D15" s="13">
        <v>3788</v>
      </c>
      <c r="E15" s="13">
        <v>3219</v>
      </c>
      <c r="F15" s="13">
        <v>3375</v>
      </c>
      <c r="G15" s="13">
        <v>5136</v>
      </c>
      <c r="H15" s="13">
        <v>5081</v>
      </c>
      <c r="I15" s="13">
        <v>686</v>
      </c>
      <c r="J15" s="13">
        <v>1270</v>
      </c>
      <c r="K15" s="11">
        <f t="shared" si="4"/>
        <v>31181</v>
      </c>
    </row>
    <row r="16" spans="1:11" ht="17.25" customHeight="1">
      <c r="A16" s="15" t="s">
        <v>93</v>
      </c>
      <c r="B16" s="13">
        <f>B17+B18+B19</f>
        <v>9126</v>
      </c>
      <c r="C16" s="13">
        <f aca="true" t="shared" si="5" ref="C16:J16">C17+C18+C19</f>
        <v>12195</v>
      </c>
      <c r="D16" s="13">
        <f t="shared" si="5"/>
        <v>12473</v>
      </c>
      <c r="E16" s="13">
        <f t="shared" si="5"/>
        <v>7546</v>
      </c>
      <c r="F16" s="13">
        <f t="shared" si="5"/>
        <v>13270</v>
      </c>
      <c r="G16" s="13">
        <f t="shared" si="5"/>
        <v>22033</v>
      </c>
      <c r="H16" s="13">
        <f t="shared" si="5"/>
        <v>7569</v>
      </c>
      <c r="I16" s="13">
        <f t="shared" si="5"/>
        <v>1788</v>
      </c>
      <c r="J16" s="13">
        <f t="shared" si="5"/>
        <v>5012</v>
      </c>
      <c r="K16" s="11">
        <f t="shared" si="4"/>
        <v>91012</v>
      </c>
    </row>
    <row r="17" spans="1:11" ht="17.25" customHeight="1">
      <c r="A17" s="14" t="s">
        <v>94</v>
      </c>
      <c r="B17" s="13">
        <v>9056</v>
      </c>
      <c r="C17" s="13">
        <v>12118</v>
      </c>
      <c r="D17" s="13">
        <v>12408</v>
      </c>
      <c r="E17" s="13">
        <v>7512</v>
      </c>
      <c r="F17" s="13">
        <v>13219</v>
      </c>
      <c r="G17" s="13">
        <v>21905</v>
      </c>
      <c r="H17" s="13">
        <v>7505</v>
      </c>
      <c r="I17" s="13">
        <v>1773</v>
      </c>
      <c r="J17" s="13">
        <v>4996</v>
      </c>
      <c r="K17" s="11">
        <f t="shared" si="4"/>
        <v>90492</v>
      </c>
    </row>
    <row r="18" spans="1:11" ht="17.25" customHeight="1">
      <c r="A18" s="14" t="s">
        <v>95</v>
      </c>
      <c r="B18" s="13">
        <v>53</v>
      </c>
      <c r="C18" s="13">
        <v>69</v>
      </c>
      <c r="D18" s="13">
        <v>61</v>
      </c>
      <c r="E18" s="13">
        <v>32</v>
      </c>
      <c r="F18" s="13">
        <v>48</v>
      </c>
      <c r="G18" s="13">
        <v>119</v>
      </c>
      <c r="H18" s="13">
        <v>59</v>
      </c>
      <c r="I18" s="13">
        <v>14</v>
      </c>
      <c r="J18" s="13">
        <v>14</v>
      </c>
      <c r="K18" s="11">
        <f t="shared" si="4"/>
        <v>469</v>
      </c>
    </row>
    <row r="19" spans="1:11" ht="17.25" customHeight="1">
      <c r="A19" s="14" t="s">
        <v>96</v>
      </c>
      <c r="B19" s="13">
        <v>17</v>
      </c>
      <c r="C19" s="13">
        <v>8</v>
      </c>
      <c r="D19" s="13">
        <v>4</v>
      </c>
      <c r="E19" s="13">
        <v>2</v>
      </c>
      <c r="F19" s="13">
        <v>3</v>
      </c>
      <c r="G19" s="13">
        <v>9</v>
      </c>
      <c r="H19" s="13">
        <v>5</v>
      </c>
      <c r="I19" s="13">
        <v>1</v>
      </c>
      <c r="J19" s="13">
        <v>2</v>
      </c>
      <c r="K19" s="11">
        <f t="shared" si="4"/>
        <v>51</v>
      </c>
    </row>
    <row r="20" spans="1:11" ht="17.25" customHeight="1">
      <c r="A20" s="16" t="s">
        <v>22</v>
      </c>
      <c r="B20" s="11">
        <f>+B21+B22+B23</f>
        <v>88773</v>
      </c>
      <c r="C20" s="11">
        <f aca="true" t="shared" si="6" ref="C20:J20">+C21+C22+C23</f>
        <v>99962</v>
      </c>
      <c r="D20" s="11">
        <f t="shared" si="6"/>
        <v>122007</v>
      </c>
      <c r="E20" s="11">
        <f t="shared" si="6"/>
        <v>66149</v>
      </c>
      <c r="F20" s="11">
        <f t="shared" si="6"/>
        <v>120084</v>
      </c>
      <c r="G20" s="11">
        <f t="shared" si="6"/>
        <v>225673</v>
      </c>
      <c r="H20" s="11">
        <f t="shared" si="6"/>
        <v>65227</v>
      </c>
      <c r="I20" s="11">
        <f t="shared" si="6"/>
        <v>15992</v>
      </c>
      <c r="J20" s="11">
        <f t="shared" si="6"/>
        <v>46526</v>
      </c>
      <c r="K20" s="11">
        <f t="shared" si="4"/>
        <v>850393</v>
      </c>
    </row>
    <row r="21" spans="1:12" ht="17.25" customHeight="1">
      <c r="A21" s="12" t="s">
        <v>23</v>
      </c>
      <c r="B21" s="13">
        <v>43657</v>
      </c>
      <c r="C21" s="13">
        <v>54643</v>
      </c>
      <c r="D21" s="13">
        <v>67840</v>
      </c>
      <c r="E21" s="13">
        <v>35717</v>
      </c>
      <c r="F21" s="13">
        <v>60418</v>
      </c>
      <c r="G21" s="13">
        <v>101310</v>
      </c>
      <c r="H21" s="13">
        <v>31434</v>
      </c>
      <c r="I21" s="13">
        <v>9431</v>
      </c>
      <c r="J21" s="13">
        <v>24618</v>
      </c>
      <c r="K21" s="11">
        <f t="shared" si="4"/>
        <v>429068</v>
      </c>
      <c r="L21" s="50"/>
    </row>
    <row r="22" spans="1:12" ht="17.25" customHeight="1">
      <c r="A22" s="12" t="s">
        <v>24</v>
      </c>
      <c r="B22" s="13">
        <v>43538</v>
      </c>
      <c r="C22" s="13">
        <v>43452</v>
      </c>
      <c r="D22" s="13">
        <v>52484</v>
      </c>
      <c r="E22" s="13">
        <v>29299</v>
      </c>
      <c r="F22" s="13">
        <v>58002</v>
      </c>
      <c r="G22" s="13">
        <v>121459</v>
      </c>
      <c r="H22" s="13">
        <v>32195</v>
      </c>
      <c r="I22" s="13">
        <v>6233</v>
      </c>
      <c r="J22" s="13">
        <v>21316</v>
      </c>
      <c r="K22" s="11">
        <f t="shared" si="4"/>
        <v>407978</v>
      </c>
      <c r="L22" s="50"/>
    </row>
    <row r="23" spans="1:11" ht="17.25" customHeight="1">
      <c r="A23" s="12" t="s">
        <v>25</v>
      </c>
      <c r="B23" s="13">
        <v>1578</v>
      </c>
      <c r="C23" s="13">
        <v>1867</v>
      </c>
      <c r="D23" s="13">
        <v>1683</v>
      </c>
      <c r="E23" s="13">
        <v>1133</v>
      </c>
      <c r="F23" s="13">
        <v>1664</v>
      </c>
      <c r="G23" s="13">
        <v>2904</v>
      </c>
      <c r="H23" s="13">
        <v>1598</v>
      </c>
      <c r="I23" s="13">
        <v>328</v>
      </c>
      <c r="J23" s="13">
        <v>592</v>
      </c>
      <c r="K23" s="11">
        <f t="shared" si="4"/>
        <v>13347</v>
      </c>
    </row>
    <row r="24" spans="1:11" ht="17.25" customHeight="1">
      <c r="A24" s="16" t="s">
        <v>26</v>
      </c>
      <c r="B24" s="13">
        <f>+B25+B26</f>
        <v>79705</v>
      </c>
      <c r="C24" s="13">
        <f aca="true" t="shared" si="7" ref="C24:J24">+C25+C26</f>
        <v>106386</v>
      </c>
      <c r="D24" s="13">
        <f t="shared" si="7"/>
        <v>117320</v>
      </c>
      <c r="E24" s="13">
        <f t="shared" si="7"/>
        <v>66041</v>
      </c>
      <c r="F24" s="13">
        <f t="shared" si="7"/>
        <v>86936</v>
      </c>
      <c r="G24" s="13">
        <f t="shared" si="7"/>
        <v>121626</v>
      </c>
      <c r="H24" s="13">
        <f t="shared" si="7"/>
        <v>53492</v>
      </c>
      <c r="I24" s="13">
        <f t="shared" si="7"/>
        <v>16167</v>
      </c>
      <c r="J24" s="13">
        <f t="shared" si="7"/>
        <v>51599</v>
      </c>
      <c r="K24" s="11">
        <f t="shared" si="4"/>
        <v>699272</v>
      </c>
    </row>
    <row r="25" spans="1:12" ht="17.25" customHeight="1">
      <c r="A25" s="12" t="s">
        <v>115</v>
      </c>
      <c r="B25" s="13">
        <v>37414</v>
      </c>
      <c r="C25" s="13">
        <v>53752</v>
      </c>
      <c r="D25" s="13">
        <v>61980</v>
      </c>
      <c r="E25" s="13">
        <v>36225</v>
      </c>
      <c r="F25" s="13">
        <v>42975</v>
      </c>
      <c r="G25" s="13">
        <v>56386</v>
      </c>
      <c r="H25" s="13">
        <v>26127</v>
      </c>
      <c r="I25" s="13">
        <v>9768</v>
      </c>
      <c r="J25" s="13">
        <v>26346</v>
      </c>
      <c r="K25" s="11">
        <f t="shared" si="4"/>
        <v>350973</v>
      </c>
      <c r="L25" s="50"/>
    </row>
    <row r="26" spans="1:12" ht="17.25" customHeight="1">
      <c r="A26" s="12" t="s">
        <v>116</v>
      </c>
      <c r="B26" s="13">
        <v>42291</v>
      </c>
      <c r="C26" s="13">
        <v>52634</v>
      </c>
      <c r="D26" s="13">
        <v>55340</v>
      </c>
      <c r="E26" s="13">
        <v>29816</v>
      </c>
      <c r="F26" s="13">
        <v>43961</v>
      </c>
      <c r="G26" s="13">
        <v>65240</v>
      </c>
      <c r="H26" s="13">
        <v>27365</v>
      </c>
      <c r="I26" s="13">
        <v>6399</v>
      </c>
      <c r="J26" s="13">
        <v>25253</v>
      </c>
      <c r="K26" s="11">
        <f t="shared" si="4"/>
        <v>348299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2633</v>
      </c>
      <c r="I27" s="11">
        <v>0</v>
      </c>
      <c r="J27" s="11">
        <v>0</v>
      </c>
      <c r="K27" s="11">
        <f t="shared" si="4"/>
        <v>2633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5.1998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2">
        <v>-0.0048</v>
      </c>
      <c r="C32" s="72">
        <v>-0.0049</v>
      </c>
      <c r="D32" s="72">
        <v>-0.005</v>
      </c>
      <c r="E32" s="72">
        <v>-0.00458045</v>
      </c>
      <c r="F32" s="72">
        <v>-0.0047</v>
      </c>
      <c r="G32" s="72">
        <v>-0.0039</v>
      </c>
      <c r="H32" s="72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24570.1</v>
      </c>
      <c r="I35" s="19">
        <v>0</v>
      </c>
      <c r="J35" s="19">
        <v>0</v>
      </c>
      <c r="K35" s="23">
        <f>SUM(B35:J35)</f>
        <v>24570.1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3">
        <v>0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</row>
    <row r="41" spans="1:11" ht="17.25" customHeight="1">
      <c r="A41" s="12" t="s">
        <v>38</v>
      </c>
      <c r="B41" s="73">
        <v>0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</row>
    <row r="42" spans="1:11" ht="17.25" customHeight="1">
      <c r="A42" s="12" t="s">
        <v>39</v>
      </c>
      <c r="B42" s="73">
        <v>0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941852.3300000001</v>
      </c>
      <c r="C47" s="22">
        <f aca="true" t="shared" si="12" ref="C47:H47">+C48+C57</f>
        <v>1358208.94</v>
      </c>
      <c r="D47" s="22">
        <f t="shared" si="12"/>
        <v>1669018.55</v>
      </c>
      <c r="E47" s="22">
        <f t="shared" si="12"/>
        <v>837592.9100000001</v>
      </c>
      <c r="F47" s="22">
        <f t="shared" si="12"/>
        <v>1209146.4200000002</v>
      </c>
      <c r="G47" s="22">
        <f t="shared" si="12"/>
        <v>1715317.1900000002</v>
      </c>
      <c r="H47" s="22">
        <f t="shared" si="12"/>
        <v>813613.5700000001</v>
      </c>
      <c r="I47" s="22">
        <f>+I48+I57</f>
        <v>307131.14999999997</v>
      </c>
      <c r="J47" s="22">
        <f>+J48+J57</f>
        <v>586933.76</v>
      </c>
      <c r="K47" s="22">
        <f>SUM(B47:J47)</f>
        <v>9438814.82</v>
      </c>
    </row>
    <row r="48" spans="1:11" ht="17.25" customHeight="1">
      <c r="A48" s="16" t="s">
        <v>108</v>
      </c>
      <c r="B48" s="23">
        <f>SUM(B49:B56)</f>
        <v>924003.67</v>
      </c>
      <c r="C48" s="23">
        <f aca="true" t="shared" si="13" ref="C48:J48">SUM(C49:C56)</f>
        <v>1332924.31</v>
      </c>
      <c r="D48" s="23">
        <f t="shared" si="13"/>
        <v>1642895.71</v>
      </c>
      <c r="E48" s="23">
        <f t="shared" si="13"/>
        <v>814643.3500000001</v>
      </c>
      <c r="F48" s="23">
        <f t="shared" si="13"/>
        <v>1185470.6500000001</v>
      </c>
      <c r="G48" s="23">
        <f t="shared" si="13"/>
        <v>1684815.4500000002</v>
      </c>
      <c r="H48" s="23">
        <f t="shared" si="13"/>
        <v>793063.8600000001</v>
      </c>
      <c r="I48" s="23">
        <f t="shared" si="13"/>
        <v>307131.14999999997</v>
      </c>
      <c r="J48" s="23">
        <f t="shared" si="13"/>
        <v>572571.63</v>
      </c>
      <c r="K48" s="23">
        <f aca="true" t="shared" si="14" ref="K48:K57">SUM(B48:J48)</f>
        <v>9257519.780000001</v>
      </c>
    </row>
    <row r="49" spans="1:11" ht="17.25" customHeight="1">
      <c r="A49" s="34" t="s">
        <v>43</v>
      </c>
      <c r="B49" s="23">
        <f aca="true" t="shared" si="15" ref="B49:H49">ROUND(B30*B7,2)</f>
        <v>921458.44</v>
      </c>
      <c r="C49" s="23">
        <f t="shared" si="15"/>
        <v>1326238.04</v>
      </c>
      <c r="D49" s="23">
        <f t="shared" si="15"/>
        <v>1638784.46</v>
      </c>
      <c r="E49" s="23">
        <f t="shared" si="15"/>
        <v>812412.53</v>
      </c>
      <c r="F49" s="23">
        <f t="shared" si="15"/>
        <v>1182021.3</v>
      </c>
      <c r="G49" s="23">
        <f t="shared" si="15"/>
        <v>1679946.06</v>
      </c>
      <c r="H49" s="23">
        <f t="shared" si="15"/>
        <v>765979.68</v>
      </c>
      <c r="I49" s="23">
        <f>ROUND(I30*I7,2)</f>
        <v>306065.43</v>
      </c>
      <c r="J49" s="23">
        <f>ROUND(J30*J7,2)</f>
        <v>570354.59</v>
      </c>
      <c r="K49" s="23">
        <f t="shared" si="14"/>
        <v>9203260.53</v>
      </c>
    </row>
    <row r="50" spans="1:11" ht="17.25" customHeight="1">
      <c r="A50" s="34" t="s">
        <v>44</v>
      </c>
      <c r="B50" s="19">
        <v>0</v>
      </c>
      <c r="C50" s="23">
        <f>ROUND(C31*C7,2)</f>
        <v>2947.93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2947.93</v>
      </c>
    </row>
    <row r="51" spans="1:11" ht="17.25" customHeight="1">
      <c r="A51" s="64" t="s">
        <v>104</v>
      </c>
      <c r="B51" s="65">
        <f aca="true" t="shared" si="16" ref="B51:H51">ROUND(B32*B7,2)</f>
        <v>-1546.45</v>
      </c>
      <c r="C51" s="65">
        <f t="shared" si="16"/>
        <v>-2035.38</v>
      </c>
      <c r="D51" s="65">
        <f t="shared" si="16"/>
        <v>-2274.51</v>
      </c>
      <c r="E51" s="65">
        <f t="shared" si="16"/>
        <v>-1214.58</v>
      </c>
      <c r="F51" s="65">
        <f t="shared" si="16"/>
        <v>-1832.17</v>
      </c>
      <c r="G51" s="65">
        <f t="shared" si="16"/>
        <v>-2560.69</v>
      </c>
      <c r="H51" s="65">
        <f t="shared" si="16"/>
        <v>-1200.96</v>
      </c>
      <c r="I51" s="19">
        <v>0</v>
      </c>
      <c r="J51" s="19">
        <v>0</v>
      </c>
      <c r="K51" s="65">
        <f>SUM(B51:J51)</f>
        <v>-12664.740000000002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24570.1</v>
      </c>
      <c r="I53" s="31">
        <f>+I35</f>
        <v>0</v>
      </c>
      <c r="J53" s="31">
        <f>+J35</f>
        <v>0</v>
      </c>
      <c r="K53" s="23">
        <f t="shared" si="14"/>
        <v>24570.1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17848.66</v>
      </c>
      <c r="C57" s="36">
        <v>25284.63</v>
      </c>
      <c r="D57" s="36">
        <v>26122.84</v>
      </c>
      <c r="E57" s="36">
        <v>22949.56</v>
      </c>
      <c r="F57" s="36">
        <v>23675.77</v>
      </c>
      <c r="G57" s="36">
        <v>30501.74</v>
      </c>
      <c r="H57" s="36">
        <v>20549.71</v>
      </c>
      <c r="I57" s="19">
        <v>0</v>
      </c>
      <c r="J57" s="36">
        <v>14362.13</v>
      </c>
      <c r="K57" s="36">
        <f t="shared" si="14"/>
        <v>181295.04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-97554.8</v>
      </c>
      <c r="C61" s="35">
        <f t="shared" si="17"/>
        <v>-142490.99000000002</v>
      </c>
      <c r="D61" s="35">
        <f t="shared" si="17"/>
        <v>-131315.35</v>
      </c>
      <c r="E61" s="35">
        <f t="shared" si="17"/>
        <v>-86059.2</v>
      </c>
      <c r="F61" s="35">
        <f t="shared" si="17"/>
        <v>-92008.04999999999</v>
      </c>
      <c r="G61" s="35">
        <f t="shared" si="17"/>
        <v>-119988.79999999999</v>
      </c>
      <c r="H61" s="35">
        <f t="shared" si="17"/>
        <v>-99705.6</v>
      </c>
      <c r="I61" s="35">
        <f t="shared" si="17"/>
        <v>-23312.41</v>
      </c>
      <c r="J61" s="35">
        <f t="shared" si="17"/>
        <v>-48719.8</v>
      </c>
      <c r="K61" s="35">
        <f>SUM(B61:J61)</f>
        <v>-841155</v>
      </c>
    </row>
    <row r="62" spans="1:11" ht="18.75" customHeight="1">
      <c r="A62" s="16" t="s">
        <v>74</v>
      </c>
      <c r="B62" s="35">
        <f aca="true" t="shared" si="18" ref="B62:J62">B63+B64+B65+B66+B67+B68</f>
        <v>-95554.8</v>
      </c>
      <c r="C62" s="35">
        <f t="shared" si="18"/>
        <v>-141432.2</v>
      </c>
      <c r="D62" s="35">
        <f t="shared" si="18"/>
        <v>-130241.2</v>
      </c>
      <c r="E62" s="35">
        <f t="shared" si="18"/>
        <v>-85059.2</v>
      </c>
      <c r="F62" s="35">
        <f t="shared" si="18"/>
        <v>-88627.4</v>
      </c>
      <c r="G62" s="35">
        <f t="shared" si="18"/>
        <v>-117982.4</v>
      </c>
      <c r="H62" s="35">
        <f t="shared" si="18"/>
        <v>-97705.6</v>
      </c>
      <c r="I62" s="35">
        <f t="shared" si="18"/>
        <v>-19919.6</v>
      </c>
      <c r="J62" s="35">
        <f t="shared" si="18"/>
        <v>-48719.8</v>
      </c>
      <c r="K62" s="35">
        <f aca="true" t="shared" si="19" ref="K62:K91">SUM(B62:J62)</f>
        <v>-825242.2000000001</v>
      </c>
    </row>
    <row r="63" spans="1:11" ht="18.75" customHeight="1">
      <c r="A63" s="12" t="s">
        <v>75</v>
      </c>
      <c r="B63" s="35">
        <f>-ROUND(B9*$D$3,2)</f>
        <v>-95554.8</v>
      </c>
      <c r="C63" s="35">
        <f aca="true" t="shared" si="20" ref="C63:J63">-ROUND(C9*$D$3,2)</f>
        <v>-141432.2</v>
      </c>
      <c r="D63" s="35">
        <f t="shared" si="20"/>
        <v>-130241.2</v>
      </c>
      <c r="E63" s="35">
        <f t="shared" si="20"/>
        <v>-85059.2</v>
      </c>
      <c r="F63" s="35">
        <f t="shared" si="20"/>
        <v>-88627.4</v>
      </c>
      <c r="G63" s="35">
        <f t="shared" si="20"/>
        <v>-117982.4</v>
      </c>
      <c r="H63" s="35">
        <f t="shared" si="20"/>
        <v>-97705.6</v>
      </c>
      <c r="I63" s="35">
        <f t="shared" si="20"/>
        <v>-19919.6</v>
      </c>
      <c r="J63" s="35">
        <f t="shared" si="20"/>
        <v>-48719.8</v>
      </c>
      <c r="K63" s="35">
        <f t="shared" si="19"/>
        <v>-825242.2000000001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1" customFormat="1" ht="18.75" customHeight="1">
      <c r="A69" s="62" t="s">
        <v>79</v>
      </c>
      <c r="B69" s="65">
        <f>SUM(B70:B102)</f>
        <v>-2000</v>
      </c>
      <c r="C69" s="65">
        <f>SUM(C70:C102)</f>
        <v>-1058.79</v>
      </c>
      <c r="D69" s="65">
        <f>SUM(D70:D102)</f>
        <v>-1074.15</v>
      </c>
      <c r="E69" s="65">
        <f aca="true" t="shared" si="21" ref="E69:J69">SUM(E70:E102)</f>
        <v>-1000</v>
      </c>
      <c r="F69" s="65">
        <f t="shared" si="21"/>
        <v>-3380.65</v>
      </c>
      <c r="G69" s="65">
        <f t="shared" si="21"/>
        <v>-2006.4</v>
      </c>
      <c r="H69" s="65">
        <f t="shared" si="21"/>
        <v>-2000</v>
      </c>
      <c r="I69" s="65">
        <f t="shared" si="21"/>
        <v>-3392.81</v>
      </c>
      <c r="J69" s="19">
        <v>0</v>
      </c>
      <c r="K69" s="65">
        <f t="shared" si="19"/>
        <v>-15912.8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-2000</v>
      </c>
      <c r="C84" s="65">
        <v>-1000</v>
      </c>
      <c r="D84" s="19">
        <v>0</v>
      </c>
      <c r="E84" s="65">
        <v>-1000</v>
      </c>
      <c r="F84" s="65">
        <v>-3000</v>
      </c>
      <c r="G84" s="65">
        <v>-2000</v>
      </c>
      <c r="H84" s="65">
        <v>-2000</v>
      </c>
      <c r="I84" s="65">
        <v>-1000</v>
      </c>
      <c r="J84" s="19">
        <v>0</v>
      </c>
      <c r="K84" s="65">
        <f t="shared" si="19"/>
        <v>-12000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3"/>
    </row>
    <row r="97" spans="1:12" s="71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0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3"/>
    </row>
    <row r="100" spans="1:12" ht="18.75" customHeight="1">
      <c r="A100" s="75" t="s">
        <v>136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5" t="s">
        <v>133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134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844297.53</v>
      </c>
      <c r="C106" s="24">
        <f t="shared" si="22"/>
        <v>1215717.95</v>
      </c>
      <c r="D106" s="24">
        <f t="shared" si="22"/>
        <v>1537703.2000000002</v>
      </c>
      <c r="E106" s="24">
        <f t="shared" si="22"/>
        <v>751533.7100000002</v>
      </c>
      <c r="F106" s="24">
        <f t="shared" si="22"/>
        <v>1117138.3700000003</v>
      </c>
      <c r="G106" s="24">
        <f t="shared" si="22"/>
        <v>1595328.3900000004</v>
      </c>
      <c r="H106" s="24">
        <f t="shared" si="22"/>
        <v>713907.9700000001</v>
      </c>
      <c r="I106" s="24">
        <f>+I107+I108</f>
        <v>283818.74</v>
      </c>
      <c r="J106" s="24">
        <f>+J107+J108</f>
        <v>538213.96</v>
      </c>
      <c r="K106" s="46">
        <f>SUM(B106:J106)</f>
        <v>8597659.82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826448.87</v>
      </c>
      <c r="C107" s="24">
        <f t="shared" si="23"/>
        <v>1190433.32</v>
      </c>
      <c r="D107" s="24">
        <f t="shared" si="23"/>
        <v>1511580.36</v>
      </c>
      <c r="E107" s="24">
        <f t="shared" si="23"/>
        <v>728584.1500000001</v>
      </c>
      <c r="F107" s="24">
        <f t="shared" si="23"/>
        <v>1093462.6000000003</v>
      </c>
      <c r="G107" s="24">
        <f t="shared" si="23"/>
        <v>1564826.6500000004</v>
      </c>
      <c r="H107" s="24">
        <f t="shared" si="23"/>
        <v>693358.2600000001</v>
      </c>
      <c r="I107" s="24">
        <f t="shared" si="23"/>
        <v>283818.74</v>
      </c>
      <c r="J107" s="24">
        <f t="shared" si="23"/>
        <v>523851.83</v>
      </c>
      <c r="K107" s="46">
        <f>SUM(B107:J107)</f>
        <v>8416364.780000001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17848.66</v>
      </c>
      <c r="C108" s="24">
        <f t="shared" si="24"/>
        <v>25284.63</v>
      </c>
      <c r="D108" s="24">
        <f t="shared" si="24"/>
        <v>26122.84</v>
      </c>
      <c r="E108" s="24">
        <f t="shared" si="24"/>
        <v>22949.56</v>
      </c>
      <c r="F108" s="24">
        <f t="shared" si="24"/>
        <v>23675.77</v>
      </c>
      <c r="G108" s="24">
        <f t="shared" si="24"/>
        <v>30501.74</v>
      </c>
      <c r="H108" s="24">
        <f t="shared" si="24"/>
        <v>20549.71</v>
      </c>
      <c r="I108" s="19">
        <f t="shared" si="24"/>
        <v>0</v>
      </c>
      <c r="J108" s="24">
        <f t="shared" si="24"/>
        <v>14362.13</v>
      </c>
      <c r="K108" s="46">
        <f>SUM(B108:J108)</f>
        <v>181295.04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SUM(K115:K133)</f>
        <v>8597659.809999999</v>
      </c>
      <c r="L114" s="52"/>
    </row>
    <row r="115" spans="1:11" ht="18.75" customHeight="1">
      <c r="A115" s="26" t="s">
        <v>70</v>
      </c>
      <c r="B115" s="27">
        <v>107272.9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107272.9</v>
      </c>
    </row>
    <row r="116" spans="1:11" ht="18.75" customHeight="1">
      <c r="A116" s="26" t="s">
        <v>71</v>
      </c>
      <c r="B116" s="27">
        <v>737024.63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3">SUM(B116:J116)</f>
        <v>737024.63</v>
      </c>
    </row>
    <row r="117" spans="1:11" ht="18.75" customHeight="1">
      <c r="A117" s="26" t="s">
        <v>72</v>
      </c>
      <c r="B117" s="38">
        <v>0</v>
      </c>
      <c r="C117" s="27">
        <f>+C106</f>
        <v>1215717.95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1215717.95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f>+D106</f>
        <v>1537703.2000000002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1537703.2000000002</v>
      </c>
    </row>
    <row r="119" spans="1:11" ht="18.75" customHeight="1">
      <c r="A119" s="26" t="s">
        <v>118</v>
      </c>
      <c r="B119" s="38">
        <v>0</v>
      </c>
      <c r="C119" s="38">
        <v>0</v>
      </c>
      <c r="D119" s="38">
        <v>0</v>
      </c>
      <c r="E119" s="27">
        <v>676380.34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676380.34</v>
      </c>
    </row>
    <row r="120" spans="1:11" ht="18.75" customHeight="1">
      <c r="A120" s="26" t="s">
        <v>119</v>
      </c>
      <c r="B120" s="38">
        <v>0</v>
      </c>
      <c r="C120" s="38">
        <v>0</v>
      </c>
      <c r="D120" s="38">
        <v>0</v>
      </c>
      <c r="E120" s="27">
        <v>75153.37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75153.37</v>
      </c>
    </row>
    <row r="121" spans="1:11" ht="18.75" customHeight="1">
      <c r="A121" s="66" t="s">
        <v>120</v>
      </c>
      <c r="B121" s="38">
        <v>0</v>
      </c>
      <c r="C121" s="38">
        <v>0</v>
      </c>
      <c r="D121" s="38">
        <v>0</v>
      </c>
      <c r="E121" s="38">
        <v>0</v>
      </c>
      <c r="F121" s="27">
        <v>200058.43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200058.43</v>
      </c>
    </row>
    <row r="122" spans="1:11" ht="18.75" customHeight="1">
      <c r="A122" s="66" t="s">
        <v>121</v>
      </c>
      <c r="B122" s="38">
        <v>0</v>
      </c>
      <c r="C122" s="38">
        <v>0</v>
      </c>
      <c r="D122" s="38">
        <v>0</v>
      </c>
      <c r="E122" s="38">
        <v>0</v>
      </c>
      <c r="F122" s="27">
        <v>387894.48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387894.48</v>
      </c>
    </row>
    <row r="123" spans="1:11" ht="18.75" customHeight="1">
      <c r="A123" s="66" t="s">
        <v>122</v>
      </c>
      <c r="B123" s="38">
        <v>0</v>
      </c>
      <c r="C123" s="38">
        <v>0</v>
      </c>
      <c r="D123" s="38">
        <v>0</v>
      </c>
      <c r="E123" s="38">
        <v>0</v>
      </c>
      <c r="F123" s="27">
        <v>62495.62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62495.62</v>
      </c>
    </row>
    <row r="124" spans="1:11" ht="18.75" customHeight="1">
      <c r="A124" s="66" t="s">
        <v>123</v>
      </c>
      <c r="B124" s="68">
        <v>0</v>
      </c>
      <c r="C124" s="68">
        <v>0</v>
      </c>
      <c r="D124" s="68">
        <v>0</v>
      </c>
      <c r="E124" s="68">
        <v>0</v>
      </c>
      <c r="F124" s="69">
        <v>466689.84</v>
      </c>
      <c r="G124" s="68">
        <v>0</v>
      </c>
      <c r="H124" s="68">
        <v>0</v>
      </c>
      <c r="I124" s="68">
        <v>0</v>
      </c>
      <c r="J124" s="68">
        <v>0</v>
      </c>
      <c r="K124" s="69">
        <f t="shared" si="25"/>
        <v>466689.84</v>
      </c>
    </row>
    <row r="125" spans="1:11" ht="18.75" customHeight="1">
      <c r="A125" s="66" t="s">
        <v>124</v>
      </c>
      <c r="B125" s="38">
        <v>0</v>
      </c>
      <c r="C125" s="38">
        <v>0</v>
      </c>
      <c r="D125" s="38">
        <v>0</v>
      </c>
      <c r="E125" s="38">
        <v>0</v>
      </c>
      <c r="F125" s="38">
        <v>0</v>
      </c>
      <c r="G125" s="27">
        <v>493129.47</v>
      </c>
      <c r="H125" s="38">
        <v>0</v>
      </c>
      <c r="I125" s="38">
        <v>0</v>
      </c>
      <c r="J125" s="38">
        <v>0</v>
      </c>
      <c r="K125" s="39">
        <f t="shared" si="25"/>
        <v>493129.47</v>
      </c>
    </row>
    <row r="126" spans="1:11" ht="18.75" customHeight="1">
      <c r="A126" s="66" t="s">
        <v>125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41067.38</v>
      </c>
      <c r="H126" s="38">
        <v>0</v>
      </c>
      <c r="I126" s="38">
        <v>0</v>
      </c>
      <c r="J126" s="38">
        <v>0</v>
      </c>
      <c r="K126" s="39">
        <f t="shared" si="25"/>
        <v>41067.38</v>
      </c>
    </row>
    <row r="127" spans="1:11" ht="18.75" customHeight="1">
      <c r="A127" s="66" t="s">
        <v>126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238084.14</v>
      </c>
      <c r="H127" s="38">
        <v>0</v>
      </c>
      <c r="I127" s="38">
        <v>0</v>
      </c>
      <c r="J127" s="38">
        <v>0</v>
      </c>
      <c r="K127" s="39">
        <f t="shared" si="25"/>
        <v>238084.14</v>
      </c>
    </row>
    <row r="128" spans="1:11" ht="18.75" customHeight="1">
      <c r="A128" s="66" t="s">
        <v>127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198679.01</v>
      </c>
      <c r="H128" s="38">
        <v>0</v>
      </c>
      <c r="I128" s="38">
        <v>0</v>
      </c>
      <c r="J128" s="38">
        <v>0</v>
      </c>
      <c r="K128" s="39">
        <f t="shared" si="25"/>
        <v>198679.01</v>
      </c>
    </row>
    <row r="129" spans="1:11" ht="18.75" customHeight="1">
      <c r="A129" s="66" t="s">
        <v>128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624368.38</v>
      </c>
      <c r="H129" s="38">
        <v>0</v>
      </c>
      <c r="I129" s="38">
        <v>0</v>
      </c>
      <c r="J129" s="38">
        <v>0</v>
      </c>
      <c r="K129" s="39">
        <f t="shared" si="25"/>
        <v>624368.38</v>
      </c>
    </row>
    <row r="130" spans="1:11" ht="18.75" customHeight="1">
      <c r="A130" s="66" t="s">
        <v>129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27">
        <v>246615.33</v>
      </c>
      <c r="I130" s="38">
        <v>0</v>
      </c>
      <c r="J130" s="38">
        <v>0</v>
      </c>
      <c r="K130" s="39">
        <f t="shared" si="25"/>
        <v>246615.33</v>
      </c>
    </row>
    <row r="131" spans="1:11" ht="18.75" customHeight="1">
      <c r="A131" s="66" t="s">
        <v>130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467292.64</v>
      </c>
      <c r="I131" s="38">
        <v>0</v>
      </c>
      <c r="J131" s="38">
        <v>0</v>
      </c>
      <c r="K131" s="39">
        <f t="shared" si="25"/>
        <v>467292.64</v>
      </c>
    </row>
    <row r="132" spans="1:11" ht="18.75" customHeight="1">
      <c r="A132" s="66" t="s">
        <v>131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27">
        <v>283818.74</v>
      </c>
      <c r="J132" s="38"/>
      <c r="K132" s="39">
        <f t="shared" si="25"/>
        <v>283818.74</v>
      </c>
    </row>
    <row r="133" spans="1:11" ht="18.75" customHeight="1">
      <c r="A133" s="67" t="s">
        <v>132</v>
      </c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/>
      <c r="J133" s="41">
        <v>538213.96</v>
      </c>
      <c r="K133" s="42">
        <f t="shared" si="25"/>
        <v>538213.96</v>
      </c>
    </row>
    <row r="134" spans="1:11" ht="18.75" customHeight="1">
      <c r="A134" s="74"/>
      <c r="B134" s="48">
        <v>0</v>
      </c>
      <c r="C134" s="48">
        <v>0</v>
      </c>
      <c r="D134" s="48">
        <v>0</v>
      </c>
      <c r="E134" s="48">
        <v>0</v>
      </c>
      <c r="F134" s="48">
        <v>0</v>
      </c>
      <c r="G134" s="48">
        <v>0</v>
      </c>
      <c r="H134" s="48">
        <v>0</v>
      </c>
      <c r="I134" s="48">
        <v>0</v>
      </c>
      <c r="J134" s="48">
        <f>J106-J133</f>
        <v>0</v>
      </c>
      <c r="K134" s="49"/>
    </row>
    <row r="135" ht="18" customHeight="1">
      <c r="A135" s="74"/>
    </row>
    <row r="136" ht="18" customHeight="1">
      <c r="A136" s="74"/>
    </row>
    <row r="137" ht="18" customHeight="1">
      <c r="A137" s="74"/>
    </row>
    <row r="138" ht="18" customHeight="1"/>
    <row r="139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2017-10-11T20:04:28Z</dcterms:modified>
  <cp:category/>
  <cp:version/>
  <cp:contentType/>
  <cp:contentStatus/>
</cp:coreProperties>
</file>