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<sst xmlns="http://schemas.openxmlformats.org/spreadsheetml/2006/main" count="142" uniqueCount="142">
  <si>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</si>
  <si>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</si>
  <si>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</si>
  <si>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</si>
  <si>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</si>
  <si>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</si>
  <si>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</si>
  <si>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</si>
  <si>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</si>
  <si>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</si>
  <si>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</si>
  <si>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</si>
  <si>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</si>
  <si>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</si>
  <si>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</si>
  <si>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</si>
  <si>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</si>
  <si>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</si>
  <si>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</si>
  <si>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</si>
  <si>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</si>
  <si>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</si>
  <si>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</si>
  <si>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</si>
  <si>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</si>
  <si>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</si>
  <si>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</si>
  <si>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</si>
  <si>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</si>
  <si>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</si>
  <si>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</si>
  <si>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</si>
  <si>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</si>
  <si>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</si>
  <si>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</si>
  <si>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</si>
  <si>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</si>
  <si>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</si>
  <si>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</si>
  <si>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</si>
  <si>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</si>
  <si>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</si>
  <si>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</si>
  <si>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</si>
  <si>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</si>
  <si>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</si>
  <si>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</si>
  <si>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</si>
  <si>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</si>
  <si>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</si>
  <si>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</si>
  <si>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</si>
  <si>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</si>
  <si>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</si>
  <si>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</si>
  <si>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</si>
  <si>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</si>
  <si>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</si>
  <si>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</si>
  <si>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</si>
  <si>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</si>
  <si>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</si>
  <si>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</si>
  <si>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</si>
  <si>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</si>
  <si>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</si>
  <si>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</si>
  <si>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</si>
  <si>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</si>
  <si>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</si>
  <si>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</si>
  <si>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</si>
  <si>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</si>
  <si>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</si>
  <si>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</si>
  <si>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</si>
  <si>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</si>
  <si>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</si>
  <si>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</si>
  <si>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</si>
  <si>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</si>
  <si>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</si>
  <si>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</si>
  <si>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</si>
  <si>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</si>
  <si>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</si>
  <si>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</si>
  <si>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</si>
  <si>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</si>
  <si>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</si>
  <si>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</si>
  <si>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</si>
  <si>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</si>
  <si>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</si>
  <si>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</si>
  <si>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</si>
  <si>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</si>
  <si>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</si>
  <si>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</si>
  <si>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</si>
  <si>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</si>
  <si>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</si>
  <si>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</si>
  <si>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</si>
  <si>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</si>
  <si>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</si>
  <si>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</si>
  <si>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</si>
  <si>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</si>
  <si>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</si>
  <si>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</si>
  <si>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</si>
  <si>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</si>
  <si>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</si>
  <si>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</si>
  <si>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</si>
  <si>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</si>
  <si>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</si>
  <si>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</si>
  <si>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</si>
  <si>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</si>
  <si>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</si>
  <si>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</si>
  <si>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</si>
  <si>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</si>
  <si>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</si>
  <si>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</si>
  <si>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</si>
  <si>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</si>
  <si>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</si>
  <si>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</si>
  <si>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</si>
  <si>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</si>
  <si>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6.2.31. Ajuste de Remuneração Previsto Contratualmente ¹</t>
  </si>
  <si>
    <t>Notas:</t>
  </si>
  <si>
    <t>OPERAÇÃO 03/10/17 - VENCIMENTO 10/10/17</t>
  </si>
  <si>
    <t>6.2.32. Revisão do ajuste de Remuneração Previsto Contratualmente ²</t>
  </si>
  <si>
    <t>6.3. Revisão de Remuneração pelo Transporte Coletivo ³</t>
  </si>
  <si>
    <t>(1) Ajuste de remuneração previsto contratualmente, período de 25/08 a 24/09/17, parcela 6/20.</t>
  </si>
  <si>
    <t>(2) Revisão do ajuste de remuneração previsto contratualmente, período de 25/08 a 24/09/17.</t>
  </si>
  <si>
    <t xml:space="preserve">      Revisão do ajuste de remuneração previsto contratualmente, período de 25/07 a 24/08/17.</t>
  </si>
  <si>
    <t>(3) Pagamento de combustível não fóssil de setembro a dezembro/16.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</si>
</sst>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135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604152</v>
      </c>
      <c r="C7" s="9">
        <f t="shared" si="0"/>
        <v>795403</v>
      </c>
      <c r="D7" s="9">
        <f t="shared" si="0"/>
        <v>800608</v>
      </c>
      <c r="E7" s="9">
        <f t="shared" si="0"/>
        <v>538937</v>
      </c>
      <c r="F7" s="9">
        <f t="shared" si="0"/>
        <v>731299</v>
      </c>
      <c r="G7" s="9">
        <f t="shared" si="0"/>
        <v>1238089</v>
      </c>
      <c r="H7" s="9">
        <f t="shared" si="0"/>
        <v>569285</v>
      </c>
      <c r="I7" s="9">
        <f t="shared" si="0"/>
        <v>126419</v>
      </c>
      <c r="J7" s="9">
        <f t="shared" si="0"/>
        <v>323549</v>
      </c>
      <c r="K7" s="9">
        <f t="shared" si="0"/>
        <v>5727741</v>
      </c>
      <c r="L7" s="50"/>
    </row>
    <row r="8" spans="1:11" ht="17.25" customHeight="1">
      <c r="A8" s="10" t="s">
        <v>97</v>
      </c>
      <c r="B8" s="11">
        <f>B9+B12+B16</f>
        <v>281786</v>
      </c>
      <c r="C8" s="11">
        <f aca="true" t="shared" si="1" ref="C8:J8">C9+C12+C16</f>
        <v>381610</v>
      </c>
      <c r="D8" s="11">
        <f t="shared" si="1"/>
        <v>355810</v>
      </c>
      <c r="E8" s="11">
        <f t="shared" si="1"/>
        <v>257474</v>
      </c>
      <c r="F8" s="11">
        <f t="shared" si="1"/>
        <v>336650</v>
      </c>
      <c r="G8" s="11">
        <f t="shared" si="1"/>
        <v>577007</v>
      </c>
      <c r="H8" s="11">
        <f t="shared" si="1"/>
        <v>291368</v>
      </c>
      <c r="I8" s="11">
        <f t="shared" si="1"/>
        <v>54783</v>
      </c>
      <c r="J8" s="11">
        <f t="shared" si="1"/>
        <v>141755</v>
      </c>
      <c r="K8" s="11">
        <f>SUM(B8:J8)</f>
        <v>2678243</v>
      </c>
    </row>
    <row r="9" spans="1:11" ht="17.25" customHeight="1">
      <c r="A9" s="15" t="s">
        <v>16</v>
      </c>
      <c r="B9" s="13">
        <f>+B10+B11</f>
        <v>33465</v>
      </c>
      <c r="C9" s="13">
        <f aca="true" t="shared" si="2" ref="C9:J9">+C10+C11</f>
        <v>47910</v>
      </c>
      <c r="D9" s="13">
        <f t="shared" si="2"/>
        <v>40324</v>
      </c>
      <c r="E9" s="13">
        <f t="shared" si="2"/>
        <v>31626</v>
      </c>
      <c r="F9" s="13">
        <f t="shared" si="2"/>
        <v>34703</v>
      </c>
      <c r="G9" s="13">
        <f t="shared" si="2"/>
        <v>47665</v>
      </c>
      <c r="H9" s="13">
        <f t="shared" si="2"/>
        <v>43276</v>
      </c>
      <c r="I9" s="13">
        <f t="shared" si="2"/>
        <v>7693</v>
      </c>
      <c r="J9" s="13">
        <f t="shared" si="2"/>
        <v>14878</v>
      </c>
      <c r="K9" s="11">
        <f>SUM(B9:J9)</f>
        <v>301540</v>
      </c>
    </row>
    <row r="10" spans="1:11" ht="17.25" customHeight="1">
      <c r="A10" s="29" t="s">
        <v>17</v>
      </c>
      <c r="B10" s="13">
        <v>33465</v>
      </c>
      <c r="C10" s="13">
        <v>47910</v>
      </c>
      <c r="D10" s="13">
        <v>40324</v>
      </c>
      <c r="E10" s="13">
        <v>31626</v>
      </c>
      <c r="F10" s="13">
        <v>34703</v>
      </c>
      <c r="G10" s="13">
        <v>47665</v>
      </c>
      <c r="H10" s="13">
        <v>43276</v>
      </c>
      <c r="I10" s="13">
        <v>7693</v>
      </c>
      <c r="J10" s="13">
        <v>14878</v>
      </c>
      <c r="K10" s="11">
        <f>SUM(B10:J10)</f>
        <v>301540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233169</v>
      </c>
      <c r="C12" s="17">
        <f t="shared" si="3"/>
        <v>312523</v>
      </c>
      <c r="D12" s="17">
        <f t="shared" si="3"/>
        <v>296238</v>
      </c>
      <c r="E12" s="17">
        <f t="shared" si="3"/>
        <v>212312</v>
      </c>
      <c r="F12" s="17">
        <f t="shared" si="3"/>
        <v>280934</v>
      </c>
      <c r="G12" s="17">
        <f t="shared" si="3"/>
        <v>492508</v>
      </c>
      <c r="H12" s="17">
        <f t="shared" si="3"/>
        <v>233192</v>
      </c>
      <c r="I12" s="17">
        <f t="shared" si="3"/>
        <v>43856</v>
      </c>
      <c r="J12" s="17">
        <f t="shared" si="3"/>
        <v>118932</v>
      </c>
      <c r="K12" s="11">
        <f aca="true" t="shared" si="4" ref="K12:K27">SUM(B12:J12)</f>
        <v>2223664</v>
      </c>
    </row>
    <row r="13" spans="1:13" ht="17.25" customHeight="1">
      <c r="A13" s="14" t="s">
        <v>19</v>
      </c>
      <c r="B13" s="13">
        <v>106740</v>
      </c>
      <c r="C13" s="13">
        <v>152506</v>
      </c>
      <c r="D13" s="13">
        <v>150372</v>
      </c>
      <c r="E13" s="13">
        <v>104382</v>
      </c>
      <c r="F13" s="13">
        <v>136404</v>
      </c>
      <c r="G13" s="13">
        <v>224457</v>
      </c>
      <c r="H13" s="13">
        <v>101658</v>
      </c>
      <c r="I13" s="13">
        <v>23659</v>
      </c>
      <c r="J13" s="13">
        <v>59622</v>
      </c>
      <c r="K13" s="11">
        <f t="shared" si="4"/>
        <v>1059800</v>
      </c>
      <c r="L13" s="50"/>
      <c r="M13" s="51"/>
    </row>
    <row r="14" spans="1:12" ht="17.25" customHeight="1">
      <c r="A14" s="14" t="s">
        <v>20</v>
      </c>
      <c r="B14" s="13">
        <v>115820</v>
      </c>
      <c r="C14" s="13">
        <v>142994</v>
      </c>
      <c r="D14" s="13">
        <v>135034</v>
      </c>
      <c r="E14" s="13">
        <v>97783</v>
      </c>
      <c r="F14" s="13">
        <v>133835</v>
      </c>
      <c r="G14" s="13">
        <v>250679</v>
      </c>
      <c r="H14" s="13">
        <v>112383</v>
      </c>
      <c r="I14" s="13">
        <v>17492</v>
      </c>
      <c r="J14" s="13">
        <v>55725</v>
      </c>
      <c r="K14" s="11">
        <f t="shared" si="4"/>
        <v>1061745</v>
      </c>
      <c r="L14" s="50"/>
    </row>
    <row r="15" spans="1:11" ht="17.25" customHeight="1">
      <c r="A15" s="14" t="s">
        <v>21</v>
      </c>
      <c r="B15" s="13">
        <v>10609</v>
      </c>
      <c r="C15" s="13">
        <v>17023</v>
      </c>
      <c r="D15" s="13">
        <v>10832</v>
      </c>
      <c r="E15" s="13">
        <v>10147</v>
      </c>
      <c r="F15" s="13">
        <v>10695</v>
      </c>
      <c r="G15" s="13">
        <v>17372</v>
      </c>
      <c r="H15" s="13">
        <v>19151</v>
      </c>
      <c r="I15" s="13">
        <v>2705</v>
      </c>
      <c r="J15" s="13">
        <v>3585</v>
      </c>
      <c r="K15" s="11">
        <f t="shared" si="4"/>
        <v>102119</v>
      </c>
    </row>
    <row r="16" spans="1:11" ht="17.25" customHeight="1">
      <c r="A16" s="15" t="s">
        <v>93</v>
      </c>
      <c r="B16" s="13">
        <f>B17+B18+B19</f>
        <v>15152</v>
      </c>
      <c r="C16" s="13">
        <f aca="true" t="shared" si="5" ref="C16:J16">C17+C18+C19</f>
        <v>21177</v>
      </c>
      <c r="D16" s="13">
        <f t="shared" si="5"/>
        <v>19248</v>
      </c>
      <c r="E16" s="13">
        <f t="shared" si="5"/>
        <v>13536</v>
      </c>
      <c r="F16" s="13">
        <f t="shared" si="5"/>
        <v>21013</v>
      </c>
      <c r="G16" s="13">
        <f t="shared" si="5"/>
        <v>36834</v>
      </c>
      <c r="H16" s="13">
        <f t="shared" si="5"/>
        <v>14900</v>
      </c>
      <c r="I16" s="13">
        <f t="shared" si="5"/>
        <v>3234</v>
      </c>
      <c r="J16" s="13">
        <f t="shared" si="5"/>
        <v>7945</v>
      </c>
      <c r="K16" s="11">
        <f t="shared" si="4"/>
        <v>153039</v>
      </c>
    </row>
    <row r="17" spans="1:11" ht="17.25" customHeight="1">
      <c r="A17" s="14" t="s">
        <v>94</v>
      </c>
      <c r="B17" s="13">
        <v>15054</v>
      </c>
      <c r="C17" s="13">
        <v>21061</v>
      </c>
      <c r="D17" s="13">
        <v>19132</v>
      </c>
      <c r="E17" s="13">
        <v>13454</v>
      </c>
      <c r="F17" s="13">
        <v>20904</v>
      </c>
      <c r="G17" s="13">
        <v>36559</v>
      </c>
      <c r="H17" s="13">
        <v>14805</v>
      </c>
      <c r="I17" s="13">
        <v>3209</v>
      </c>
      <c r="J17" s="13">
        <v>7909</v>
      </c>
      <c r="K17" s="11">
        <f t="shared" si="4"/>
        <v>152087</v>
      </c>
    </row>
    <row r="18" spans="1:11" ht="17.25" customHeight="1">
      <c r="A18" s="14" t="s">
        <v>95</v>
      </c>
      <c r="B18" s="13">
        <v>86</v>
      </c>
      <c r="C18" s="13">
        <v>99</v>
      </c>
      <c r="D18" s="13">
        <v>100</v>
      </c>
      <c r="E18" s="13">
        <v>80</v>
      </c>
      <c r="F18" s="13">
        <v>103</v>
      </c>
      <c r="G18" s="13">
        <v>252</v>
      </c>
      <c r="H18" s="13">
        <v>84</v>
      </c>
      <c r="I18" s="13">
        <v>24</v>
      </c>
      <c r="J18" s="13">
        <v>36</v>
      </c>
      <c r="K18" s="11">
        <f t="shared" si="4"/>
        <v>864</v>
      </c>
    </row>
    <row r="19" spans="1:11" ht="17.25" customHeight="1">
      <c r="A19" s="14" t="s">
        <v>96</v>
      </c>
      <c r="B19" s="13">
        <v>12</v>
      </c>
      <c r="C19" s="13">
        <v>17</v>
      </c>
      <c r="D19" s="13">
        <v>16</v>
      </c>
      <c r="E19" s="13">
        <v>2</v>
      </c>
      <c r="F19" s="13">
        <v>6</v>
      </c>
      <c r="G19" s="13">
        <v>23</v>
      </c>
      <c r="H19" s="13">
        <v>11</v>
      </c>
      <c r="I19" s="13">
        <v>1</v>
      </c>
      <c r="J19" s="13">
        <v>0</v>
      </c>
      <c r="K19" s="11">
        <f t="shared" si="4"/>
        <v>88</v>
      </c>
    </row>
    <row r="20" spans="1:11" ht="17.25" customHeight="1">
      <c r="A20" s="16" t="s">
        <v>22</v>
      </c>
      <c r="B20" s="11">
        <f>+B21+B22+B23</f>
        <v>165320</v>
      </c>
      <c r="C20" s="11">
        <f aca="true" t="shared" si="6" ref="C20:J20">+C21+C22+C23</f>
        <v>192599</v>
      </c>
      <c r="D20" s="11">
        <f t="shared" si="6"/>
        <v>213810</v>
      </c>
      <c r="E20" s="11">
        <f t="shared" si="6"/>
        <v>135059</v>
      </c>
      <c r="F20" s="11">
        <f t="shared" si="6"/>
        <v>214245</v>
      </c>
      <c r="G20" s="11">
        <f t="shared" si="6"/>
        <v>406530</v>
      </c>
      <c r="H20" s="11">
        <f t="shared" si="6"/>
        <v>141297</v>
      </c>
      <c r="I20" s="11">
        <f t="shared" si="6"/>
        <v>33696</v>
      </c>
      <c r="J20" s="11">
        <f t="shared" si="6"/>
        <v>81502</v>
      </c>
      <c r="K20" s="11">
        <f t="shared" si="4"/>
        <v>1584058</v>
      </c>
    </row>
    <row r="21" spans="1:12" ht="17.25" customHeight="1">
      <c r="A21" s="12" t="s">
        <v>23</v>
      </c>
      <c r="B21" s="13">
        <v>83290</v>
      </c>
      <c r="C21" s="13">
        <v>106756</v>
      </c>
      <c r="D21" s="13">
        <v>121757</v>
      </c>
      <c r="E21" s="13">
        <v>74569</v>
      </c>
      <c r="F21" s="13">
        <v>116600</v>
      </c>
      <c r="G21" s="13">
        <v>204392</v>
      </c>
      <c r="H21" s="13">
        <v>74478</v>
      </c>
      <c r="I21" s="13">
        <v>20377</v>
      </c>
      <c r="J21" s="13">
        <v>44696</v>
      </c>
      <c r="K21" s="11">
        <f t="shared" si="4"/>
        <v>846915</v>
      </c>
      <c r="L21" s="50"/>
    </row>
    <row r="22" spans="1:12" ht="17.25" customHeight="1">
      <c r="A22" s="12" t="s">
        <v>24</v>
      </c>
      <c r="B22" s="13">
        <v>77342</v>
      </c>
      <c r="C22" s="13">
        <v>79952</v>
      </c>
      <c r="D22" s="13">
        <v>87578</v>
      </c>
      <c r="E22" s="13">
        <v>57035</v>
      </c>
      <c r="F22" s="13">
        <v>93298</v>
      </c>
      <c r="G22" s="13">
        <v>194134</v>
      </c>
      <c r="H22" s="13">
        <v>60820</v>
      </c>
      <c r="I22" s="13">
        <v>12367</v>
      </c>
      <c r="J22" s="13">
        <v>35169</v>
      </c>
      <c r="K22" s="11">
        <f t="shared" si="4"/>
        <v>697695</v>
      </c>
      <c r="L22" s="50"/>
    </row>
    <row r="23" spans="1:11" ht="17.25" customHeight="1">
      <c r="A23" s="12" t="s">
        <v>25</v>
      </c>
      <c r="B23" s="13">
        <v>4688</v>
      </c>
      <c r="C23" s="13">
        <v>5891</v>
      </c>
      <c r="D23" s="13">
        <v>4475</v>
      </c>
      <c r="E23" s="13">
        <v>3455</v>
      </c>
      <c r="F23" s="13">
        <v>4347</v>
      </c>
      <c r="G23" s="13">
        <v>8004</v>
      </c>
      <c r="H23" s="13">
        <v>5999</v>
      </c>
      <c r="I23" s="13">
        <v>952</v>
      </c>
      <c r="J23" s="13">
        <v>1637</v>
      </c>
      <c r="K23" s="11">
        <f t="shared" si="4"/>
        <v>39448</v>
      </c>
    </row>
    <row r="24" spans="1:11" ht="17.25" customHeight="1">
      <c r="A24" s="16" t="s">
        <v>26</v>
      </c>
      <c r="B24" s="13">
        <f>+B25+B26</f>
        <v>157046</v>
      </c>
      <c r="C24" s="13">
        <f aca="true" t="shared" si="7" ref="C24:J24">+C25+C26</f>
        <v>221194</v>
      </c>
      <c r="D24" s="13">
        <f t="shared" si="7"/>
        <v>230988</v>
      </c>
      <c r="E24" s="13">
        <f t="shared" si="7"/>
        <v>146404</v>
      </c>
      <c r="F24" s="13">
        <f t="shared" si="7"/>
        <v>180404</v>
      </c>
      <c r="G24" s="13">
        <f t="shared" si="7"/>
        <v>254552</v>
      </c>
      <c r="H24" s="13">
        <f t="shared" si="7"/>
        <v>128405</v>
      </c>
      <c r="I24" s="13">
        <f t="shared" si="7"/>
        <v>37940</v>
      </c>
      <c r="J24" s="13">
        <f t="shared" si="7"/>
        <v>100292</v>
      </c>
      <c r="K24" s="11">
        <f t="shared" si="4"/>
        <v>1457225</v>
      </c>
    </row>
    <row r="25" spans="1:12" ht="17.25" customHeight="1">
      <c r="A25" s="12" t="s">
        <v>115</v>
      </c>
      <c r="B25" s="13">
        <v>66282</v>
      </c>
      <c r="C25" s="13">
        <v>103569</v>
      </c>
      <c r="D25" s="13">
        <v>117170</v>
      </c>
      <c r="E25" s="13">
        <v>73629</v>
      </c>
      <c r="F25" s="13">
        <v>84947</v>
      </c>
      <c r="G25" s="13">
        <v>114050</v>
      </c>
      <c r="H25" s="13">
        <v>57847</v>
      </c>
      <c r="I25" s="13">
        <v>21408</v>
      </c>
      <c r="J25" s="13">
        <v>48010</v>
      </c>
      <c r="K25" s="11">
        <f t="shared" si="4"/>
        <v>686912</v>
      </c>
      <c r="L25" s="50"/>
    </row>
    <row r="26" spans="1:12" ht="17.25" customHeight="1">
      <c r="A26" s="12" t="s">
        <v>116</v>
      </c>
      <c r="B26" s="13">
        <v>90764</v>
      </c>
      <c r="C26" s="13">
        <v>117625</v>
      </c>
      <c r="D26" s="13">
        <v>113818</v>
      </c>
      <c r="E26" s="13">
        <v>72775</v>
      </c>
      <c r="F26" s="13">
        <v>95457</v>
      </c>
      <c r="G26" s="13">
        <v>140502</v>
      </c>
      <c r="H26" s="13">
        <v>70558</v>
      </c>
      <c r="I26" s="13">
        <v>16532</v>
      </c>
      <c r="J26" s="13">
        <v>52282</v>
      </c>
      <c r="K26" s="11">
        <f t="shared" si="4"/>
        <v>770313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8215</v>
      </c>
      <c r="I27" s="11">
        <v>0</v>
      </c>
      <c r="J27" s="11">
        <v>0</v>
      </c>
      <c r="K27" s="11">
        <f t="shared" si="4"/>
        <v>8215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2">
        <v>-0.0048</v>
      </c>
      <c r="C32" s="72">
        <v>-0.0049</v>
      </c>
      <c r="D32" s="72">
        <v>-0.005</v>
      </c>
      <c r="E32" s="72">
        <v>-0.00458045</v>
      </c>
      <c r="F32" s="72">
        <v>-0.0047</v>
      </c>
      <c r="G32" s="72">
        <v>-0.0039</v>
      </c>
      <c r="H32" s="72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8193.07</v>
      </c>
      <c r="I35" s="19">
        <v>0</v>
      </c>
      <c r="J35" s="19">
        <v>0</v>
      </c>
      <c r="K35" s="23">
        <f>SUM(B35:J35)</f>
        <v>8193.07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</row>
    <row r="41" spans="1:11" ht="17.25" customHeight="1">
      <c r="A41" s="12" t="s">
        <v>38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</row>
    <row r="42" spans="1:11" ht="17.25" customHeight="1">
      <c r="A42" s="12" t="s">
        <v>39</v>
      </c>
      <c r="B42" s="73">
        <v>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1746975.5499999998</v>
      </c>
      <c r="C47" s="22">
        <f aca="true" t="shared" si="12" ref="C47:H47">+C48+C57</f>
        <v>2572368.45</v>
      </c>
      <c r="D47" s="22">
        <f t="shared" si="12"/>
        <v>2912695.8799999994</v>
      </c>
      <c r="E47" s="22">
        <f t="shared" si="12"/>
        <v>1675121.5699999998</v>
      </c>
      <c r="F47" s="22">
        <f t="shared" si="12"/>
        <v>2242965.0100000002</v>
      </c>
      <c r="G47" s="22">
        <f t="shared" si="12"/>
        <v>3200877.7900000005</v>
      </c>
      <c r="H47" s="22">
        <f t="shared" si="12"/>
        <v>1700064.37</v>
      </c>
      <c r="I47" s="22">
        <f>+I48+I57</f>
        <v>658419.24</v>
      </c>
      <c r="J47" s="22">
        <f>+J48+J57</f>
        <v>1014986.67</v>
      </c>
      <c r="K47" s="22">
        <f>SUM(B47:J47)</f>
        <v>17724474.53</v>
      </c>
    </row>
    <row r="48" spans="1:11" ht="17.25" customHeight="1">
      <c r="A48" s="16" t="s">
        <v>108</v>
      </c>
      <c r="B48" s="23">
        <f>SUM(B49:B56)</f>
        <v>1729126.89</v>
      </c>
      <c r="C48" s="23">
        <f aca="true" t="shared" si="13" ref="C48:J48">SUM(C49:C56)</f>
        <v>2547083.8200000003</v>
      </c>
      <c r="D48" s="23">
        <f t="shared" si="13"/>
        <v>2886573.0399999996</v>
      </c>
      <c r="E48" s="23">
        <f t="shared" si="13"/>
        <v>1652172.0099999998</v>
      </c>
      <c r="F48" s="23">
        <f t="shared" si="13"/>
        <v>2219289.24</v>
      </c>
      <c r="G48" s="23">
        <f t="shared" si="13"/>
        <v>3170376.0500000003</v>
      </c>
      <c r="H48" s="23">
        <f t="shared" si="13"/>
        <v>1679514.6600000001</v>
      </c>
      <c r="I48" s="23">
        <f t="shared" si="13"/>
        <v>658419.24</v>
      </c>
      <c r="J48" s="23">
        <f t="shared" si="13"/>
        <v>1000624.54</v>
      </c>
      <c r="K48" s="23">
        <f aca="true" t="shared" si="14" ref="K48:K57">SUM(B48:J48)</f>
        <v>17543179.490000002</v>
      </c>
    </row>
    <row r="49" spans="1:11" ht="17.25" customHeight="1">
      <c r="A49" s="34" t="s">
        <v>43</v>
      </c>
      <c r="B49" s="23">
        <f aca="true" t="shared" si="15" ref="B49:H49">ROUND(B30*B7,2)</f>
        <v>1727935.14</v>
      </c>
      <c r="C49" s="23">
        <f t="shared" si="15"/>
        <v>2539562.7</v>
      </c>
      <c r="D49" s="23">
        <f t="shared" si="15"/>
        <v>2884190.32</v>
      </c>
      <c r="E49" s="23">
        <f t="shared" si="15"/>
        <v>1651195.18</v>
      </c>
      <c r="F49" s="23">
        <f t="shared" si="15"/>
        <v>2217444.83</v>
      </c>
      <c r="G49" s="23">
        <f t="shared" si="15"/>
        <v>3167774.52</v>
      </c>
      <c r="H49" s="23">
        <f t="shared" si="15"/>
        <v>1670225.26</v>
      </c>
      <c r="I49" s="23">
        <f>ROUND(I30*I7,2)</f>
        <v>657353.52</v>
      </c>
      <c r="J49" s="23">
        <f>ROUND(J30*J7,2)</f>
        <v>998407.5</v>
      </c>
      <c r="K49" s="23">
        <f t="shared" si="14"/>
        <v>17514088.97</v>
      </c>
    </row>
    <row r="50" spans="1:11" ht="17.25" customHeight="1">
      <c r="A50" s="34" t="s">
        <v>44</v>
      </c>
      <c r="B50" s="19">
        <v>0</v>
      </c>
      <c r="C50" s="23">
        <f>ROUND(C31*C7,2)</f>
        <v>5644.87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5644.87</v>
      </c>
    </row>
    <row r="51" spans="1:11" ht="17.25" customHeight="1">
      <c r="A51" s="64" t="s">
        <v>104</v>
      </c>
      <c r="B51" s="65">
        <f aca="true" t="shared" si="16" ref="B51:H51">ROUND(B32*B7,2)</f>
        <v>-2899.93</v>
      </c>
      <c r="C51" s="65">
        <f t="shared" si="16"/>
        <v>-3897.47</v>
      </c>
      <c r="D51" s="65">
        <f t="shared" si="16"/>
        <v>-4003.04</v>
      </c>
      <c r="E51" s="65">
        <f t="shared" si="16"/>
        <v>-2468.57</v>
      </c>
      <c r="F51" s="65">
        <f t="shared" si="16"/>
        <v>-3437.11</v>
      </c>
      <c r="G51" s="65">
        <f t="shared" si="16"/>
        <v>-4828.55</v>
      </c>
      <c r="H51" s="65">
        <f t="shared" si="16"/>
        <v>-2618.71</v>
      </c>
      <c r="I51" s="19">
        <v>0</v>
      </c>
      <c r="J51" s="19">
        <v>0</v>
      </c>
      <c r="K51" s="65">
        <f>SUM(B51:J51)</f>
        <v>-24153.379999999997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8193.07</v>
      </c>
      <c r="I53" s="31">
        <f>+I35</f>
        <v>0</v>
      </c>
      <c r="J53" s="31">
        <f>+J35</f>
        <v>0</v>
      </c>
      <c r="K53" s="23">
        <f t="shared" si="14"/>
        <v>8193.07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17848.66</v>
      </c>
      <c r="C57" s="36">
        <v>25284.63</v>
      </c>
      <c r="D57" s="36">
        <v>26122.84</v>
      </c>
      <c r="E57" s="36">
        <v>22949.56</v>
      </c>
      <c r="F57" s="36">
        <v>23675.77</v>
      </c>
      <c r="G57" s="36">
        <v>30501.74</v>
      </c>
      <c r="H57" s="36">
        <v>20549.71</v>
      </c>
      <c r="I57" s="19">
        <v>0</v>
      </c>
      <c r="J57" s="36">
        <v>14362.13</v>
      </c>
      <c r="K57" s="36">
        <f t="shared" si="14"/>
        <v>181295.04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-336310.6</v>
      </c>
      <c r="C61" s="35">
        <f t="shared" si="17"/>
        <v>-194120.41999999998</v>
      </c>
      <c r="D61" s="35">
        <f t="shared" si="17"/>
        <v>-261740.24</v>
      </c>
      <c r="E61" s="35">
        <f t="shared" si="17"/>
        <v>-397951.27</v>
      </c>
      <c r="F61" s="35">
        <f t="shared" si="17"/>
        <v>-422291.7</v>
      </c>
      <c r="G61" s="35">
        <f t="shared" si="17"/>
        <v>-356516.06999999995</v>
      </c>
      <c r="H61" s="35">
        <f t="shared" si="17"/>
        <v>-165703.91</v>
      </c>
      <c r="I61" s="35">
        <f t="shared" si="17"/>
        <v>-107916.95999999999</v>
      </c>
      <c r="J61" s="35">
        <f t="shared" si="17"/>
        <v>-83883.24</v>
      </c>
      <c r="K61" s="35">
        <f>SUM(B61:J61)</f>
        <v>-2326434.41</v>
      </c>
    </row>
    <row r="62" spans="1:11" ht="18.75" customHeight="1">
      <c r="A62" s="16" t="s">
        <v>74</v>
      </c>
      <c r="B62" s="35">
        <f aca="true" t="shared" si="18" ref="B62:J62">B63+B64+B65+B66+B67+B68</f>
        <v>-303203.37</v>
      </c>
      <c r="C62" s="35">
        <f t="shared" si="18"/>
        <v>-187767.94999999998</v>
      </c>
      <c r="D62" s="35">
        <f t="shared" si="18"/>
        <v>-226627.35</v>
      </c>
      <c r="E62" s="35">
        <f t="shared" si="18"/>
        <v>-380190.63</v>
      </c>
      <c r="F62" s="35">
        <f t="shared" si="18"/>
        <v>-407122.49</v>
      </c>
      <c r="G62" s="35">
        <f t="shared" si="18"/>
        <v>-387979.81999999995</v>
      </c>
      <c r="H62" s="35">
        <f t="shared" si="18"/>
        <v>-164448.8</v>
      </c>
      <c r="I62" s="35">
        <f t="shared" si="18"/>
        <v>-29233.4</v>
      </c>
      <c r="J62" s="35">
        <f t="shared" si="18"/>
        <v>-56536.4</v>
      </c>
      <c r="K62" s="35">
        <f aca="true" t="shared" si="19" ref="K62:K91">SUM(B62:J62)</f>
        <v>-2143110.21</v>
      </c>
    </row>
    <row r="63" spans="1:11" ht="18.75" customHeight="1">
      <c r="A63" s="12" t="s">
        <v>75</v>
      </c>
      <c r="B63" s="35">
        <f>-ROUND(B9*$D$3,2)</f>
        <v>-127167</v>
      </c>
      <c r="C63" s="35">
        <f aca="true" t="shared" si="20" ref="C63:J63">-ROUND(C9*$D$3,2)</f>
        <v>-182058</v>
      </c>
      <c r="D63" s="35">
        <f t="shared" si="20"/>
        <v>-153231.2</v>
      </c>
      <c r="E63" s="35">
        <f t="shared" si="20"/>
        <v>-120178.8</v>
      </c>
      <c r="F63" s="35">
        <f t="shared" si="20"/>
        <v>-131871.4</v>
      </c>
      <c r="G63" s="35">
        <f t="shared" si="20"/>
        <v>-181127</v>
      </c>
      <c r="H63" s="35">
        <f t="shared" si="20"/>
        <v>-164448.8</v>
      </c>
      <c r="I63" s="35">
        <f t="shared" si="20"/>
        <v>-29233.4</v>
      </c>
      <c r="J63" s="35">
        <f t="shared" si="20"/>
        <v>-56536.4</v>
      </c>
      <c r="K63" s="35">
        <f t="shared" si="19"/>
        <v>-1145851.9999999998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-2276.2</v>
      </c>
      <c r="C65" s="35">
        <v>-220.4</v>
      </c>
      <c r="D65" s="35">
        <v>-459.8</v>
      </c>
      <c r="E65" s="35">
        <v>-1079.2</v>
      </c>
      <c r="F65" s="35">
        <v>-1212.2</v>
      </c>
      <c r="G65" s="35">
        <v>-657.4</v>
      </c>
      <c r="H65" s="19">
        <v>0</v>
      </c>
      <c r="I65" s="19">
        <v>0</v>
      </c>
      <c r="J65" s="19">
        <v>0</v>
      </c>
      <c r="K65" s="35">
        <f t="shared" si="19"/>
        <v>-5905.2</v>
      </c>
    </row>
    <row r="66" spans="1:11" ht="18.75" customHeight="1">
      <c r="A66" s="12" t="s">
        <v>105</v>
      </c>
      <c r="B66" s="35">
        <v>-7315</v>
      </c>
      <c r="C66" s="35">
        <v>-1102</v>
      </c>
      <c r="D66" s="35">
        <v>-2793</v>
      </c>
      <c r="E66" s="35">
        <v>-4419.4</v>
      </c>
      <c r="F66" s="35">
        <v>-2872.8</v>
      </c>
      <c r="G66" s="35">
        <v>-1941.8</v>
      </c>
      <c r="H66" s="19">
        <v>0</v>
      </c>
      <c r="I66" s="19">
        <v>0</v>
      </c>
      <c r="J66" s="19">
        <v>0</v>
      </c>
      <c r="K66" s="35">
        <f t="shared" si="19"/>
        <v>-20444</v>
      </c>
    </row>
    <row r="67" spans="1:11" ht="18.75" customHeight="1">
      <c r="A67" s="12" t="s">
        <v>52</v>
      </c>
      <c r="B67" s="35">
        <v>-166445.17</v>
      </c>
      <c r="C67" s="35">
        <v>-4387.55</v>
      </c>
      <c r="D67" s="35">
        <v>-70143.35</v>
      </c>
      <c r="E67" s="35">
        <v>-254513.23</v>
      </c>
      <c r="F67" s="35">
        <v>-271166.09</v>
      </c>
      <c r="G67" s="35">
        <v>-204253.62</v>
      </c>
      <c r="H67" s="19">
        <v>0</v>
      </c>
      <c r="I67" s="19">
        <v>0</v>
      </c>
      <c r="J67" s="19">
        <v>0</v>
      </c>
      <c r="K67" s="35">
        <f t="shared" si="19"/>
        <v>-970909.0100000001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1" customFormat="1" ht="18.75" customHeight="1">
      <c r="A69" s="62" t="s">
        <v>79</v>
      </c>
      <c r="B69" s="65">
        <f>SUM(B70:B102)</f>
        <v>-46087.12</v>
      </c>
      <c r="C69" s="65">
        <f>SUM(C70:C102)</f>
        <v>-65206.47</v>
      </c>
      <c r="D69" s="65">
        <f>SUM(D70:D102)</f>
        <v>-71882.89</v>
      </c>
      <c r="E69" s="65">
        <f aca="true" t="shared" si="21" ref="E69:J69">SUM(E70:E102)</f>
        <v>-43055.50000000001</v>
      </c>
      <c r="F69" s="65">
        <f t="shared" si="21"/>
        <v>-80384.91</v>
      </c>
      <c r="G69" s="65">
        <f t="shared" si="21"/>
        <v>-85910.41000000002</v>
      </c>
      <c r="H69" s="65">
        <f t="shared" si="21"/>
        <v>-44477.29</v>
      </c>
      <c r="I69" s="65">
        <f t="shared" si="21"/>
        <v>-78683.56</v>
      </c>
      <c r="J69" s="65">
        <f t="shared" si="21"/>
        <v>-27346.840000000004</v>
      </c>
      <c r="K69" s="65">
        <f t="shared" si="19"/>
        <v>-543034.99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-2000</v>
      </c>
      <c r="C84" s="65">
        <v>-1000</v>
      </c>
      <c r="D84" s="19">
        <v>0</v>
      </c>
      <c r="E84" s="65">
        <v>-1000</v>
      </c>
      <c r="F84" s="65">
        <v>-22000</v>
      </c>
      <c r="G84" s="65">
        <v>-2000</v>
      </c>
      <c r="H84" s="65">
        <v>-2000</v>
      </c>
      <c r="I84" s="65">
        <v>-1000</v>
      </c>
      <c r="J84" s="19">
        <v>0</v>
      </c>
      <c r="K84" s="65">
        <f t="shared" si="19"/>
        <v>-31000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3"/>
    </row>
    <row r="97" spans="1:12" s="71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0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5" t="s">
        <v>133</v>
      </c>
      <c r="B100" s="35">
        <v>-29904.57</v>
      </c>
      <c r="C100" s="35">
        <v>-43559.83</v>
      </c>
      <c r="D100" s="35">
        <v>-51456.5</v>
      </c>
      <c r="E100" s="35">
        <v>-28404.83</v>
      </c>
      <c r="F100" s="35">
        <v>-39244.15</v>
      </c>
      <c r="G100" s="35">
        <v>-55265.19</v>
      </c>
      <c r="H100" s="35">
        <v>-28510.17</v>
      </c>
      <c r="I100" s="35">
        <v>-10371.29</v>
      </c>
      <c r="J100" s="35">
        <v>-17157.65</v>
      </c>
      <c r="K100" s="35">
        <f>SUM(B100:J100)</f>
        <v>-303874.18</v>
      </c>
      <c r="L100" s="53"/>
    </row>
    <row r="101" spans="1:12" ht="18.75" customHeight="1">
      <c r="A101" s="75" t="s">
        <v>136</v>
      </c>
      <c r="B101" s="65">
        <v>328.4</v>
      </c>
      <c r="C101" s="65">
        <v>477.39</v>
      </c>
      <c r="D101" s="65">
        <v>561.57</v>
      </c>
      <c r="E101" s="65">
        <v>314.09</v>
      </c>
      <c r="F101" s="65">
        <v>430.37</v>
      </c>
      <c r="G101" s="65">
        <v>604.51</v>
      </c>
      <c r="H101" s="65">
        <v>351.93</v>
      </c>
      <c r="I101" s="65">
        <v>114.35</v>
      </c>
      <c r="J101" s="65">
        <v>188.43</v>
      </c>
      <c r="K101" s="65">
        <f>SUM(B101:J101)</f>
        <v>3371.0399999999995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137</v>
      </c>
      <c r="B103" s="65">
        <v>12979.89</v>
      </c>
      <c r="C103" s="65">
        <v>58854</v>
      </c>
      <c r="D103" s="65">
        <v>36770</v>
      </c>
      <c r="E103" s="65">
        <v>25294.86</v>
      </c>
      <c r="F103" s="65">
        <v>65215.7</v>
      </c>
      <c r="G103" s="65">
        <v>117374.16</v>
      </c>
      <c r="H103" s="65">
        <v>43222.18</v>
      </c>
      <c r="I103" s="19">
        <v>0</v>
      </c>
      <c r="J103" s="19">
        <v>0</v>
      </c>
      <c r="K103" s="65">
        <f>SUM(B103:J103)</f>
        <v>359710.79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1410664.9499999997</v>
      </c>
      <c r="C106" s="24">
        <f t="shared" si="22"/>
        <v>2378248.03</v>
      </c>
      <c r="D106" s="24">
        <f t="shared" si="22"/>
        <v>2650955.639999999</v>
      </c>
      <c r="E106" s="24">
        <f t="shared" si="22"/>
        <v>1277170.3</v>
      </c>
      <c r="F106" s="24">
        <f t="shared" si="22"/>
        <v>1820673.3100000003</v>
      </c>
      <c r="G106" s="24">
        <f t="shared" si="22"/>
        <v>2844361.7200000007</v>
      </c>
      <c r="H106" s="24">
        <f t="shared" si="22"/>
        <v>1534360.46</v>
      </c>
      <c r="I106" s="24">
        <f>+I107+I108</f>
        <v>550502.28</v>
      </c>
      <c r="J106" s="24">
        <f>+J107+J108</f>
        <v>931103.43</v>
      </c>
      <c r="K106" s="46">
        <f>SUM(B106:J106)</f>
        <v>15398040.12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1392816.2899999998</v>
      </c>
      <c r="C107" s="24">
        <f t="shared" si="23"/>
        <v>2352963.4</v>
      </c>
      <c r="D107" s="24">
        <f t="shared" si="23"/>
        <v>2624832.7999999993</v>
      </c>
      <c r="E107" s="24">
        <f t="shared" si="23"/>
        <v>1254220.74</v>
      </c>
      <c r="F107" s="24">
        <f t="shared" si="23"/>
        <v>1796997.5400000003</v>
      </c>
      <c r="G107" s="24">
        <f t="shared" si="23"/>
        <v>2813859.9800000004</v>
      </c>
      <c r="H107" s="24">
        <f t="shared" si="23"/>
        <v>1513810.75</v>
      </c>
      <c r="I107" s="24">
        <f t="shared" si="23"/>
        <v>550502.28</v>
      </c>
      <c r="J107" s="24">
        <f t="shared" si="23"/>
        <v>916741.3</v>
      </c>
      <c r="K107" s="46">
        <f>SUM(B107:J107)</f>
        <v>15216745.08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17848.66</v>
      </c>
      <c r="C108" s="24">
        <f t="shared" si="24"/>
        <v>25284.63</v>
      </c>
      <c r="D108" s="24">
        <f t="shared" si="24"/>
        <v>26122.84</v>
      </c>
      <c r="E108" s="24">
        <f t="shared" si="24"/>
        <v>22949.56</v>
      </c>
      <c r="F108" s="24">
        <f t="shared" si="24"/>
        <v>23675.77</v>
      </c>
      <c r="G108" s="24">
        <f t="shared" si="24"/>
        <v>30501.74</v>
      </c>
      <c r="H108" s="24">
        <f t="shared" si="24"/>
        <v>20549.71</v>
      </c>
      <c r="I108" s="19">
        <f t="shared" si="24"/>
        <v>0</v>
      </c>
      <c r="J108" s="24">
        <f t="shared" si="24"/>
        <v>14362.13</v>
      </c>
      <c r="K108" s="46">
        <f>SUM(B108:J108)</f>
        <v>181295.04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SUM(K115:K133)</f>
        <v>15398040.139999995</v>
      </c>
      <c r="L114" s="52"/>
    </row>
    <row r="115" spans="1:11" ht="18.75" customHeight="1">
      <c r="A115" s="26" t="s">
        <v>70</v>
      </c>
      <c r="B115" s="27">
        <v>182823.8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182823.8</v>
      </c>
    </row>
    <row r="116" spans="1:11" ht="18.75" customHeight="1">
      <c r="A116" s="26" t="s">
        <v>71</v>
      </c>
      <c r="B116" s="27">
        <v>1227841.14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3">SUM(B116:J116)</f>
        <v>1227841.14</v>
      </c>
    </row>
    <row r="117" spans="1:11" ht="18.75" customHeight="1">
      <c r="A117" s="26" t="s">
        <v>72</v>
      </c>
      <c r="B117" s="38">
        <v>0</v>
      </c>
      <c r="C117" s="27">
        <f>+C106</f>
        <v>2378248.03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2378248.03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f>+D106</f>
        <v>2650955.639999999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2650955.639999999</v>
      </c>
    </row>
    <row r="119" spans="1:11" ht="18.75" customHeight="1">
      <c r="A119" s="26" t="s">
        <v>118</v>
      </c>
      <c r="B119" s="38">
        <v>0</v>
      </c>
      <c r="C119" s="38">
        <v>0</v>
      </c>
      <c r="D119" s="38">
        <v>0</v>
      </c>
      <c r="E119" s="27">
        <v>1149453.2600000002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1149453.2600000002</v>
      </c>
    </row>
    <row r="120" spans="1:11" ht="18.75" customHeight="1">
      <c r="A120" s="26" t="s">
        <v>119</v>
      </c>
      <c r="B120" s="38">
        <v>0</v>
      </c>
      <c r="C120" s="38">
        <v>0</v>
      </c>
      <c r="D120" s="38">
        <v>0</v>
      </c>
      <c r="E120" s="27">
        <v>127717.04000000001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127717.04000000001</v>
      </c>
    </row>
    <row r="121" spans="1:11" ht="18.75" customHeight="1">
      <c r="A121" s="66" t="s">
        <v>120</v>
      </c>
      <c r="B121" s="38">
        <v>0</v>
      </c>
      <c r="C121" s="38">
        <v>0</v>
      </c>
      <c r="D121" s="38">
        <v>0</v>
      </c>
      <c r="E121" s="38">
        <v>0</v>
      </c>
      <c r="F121" s="27">
        <v>366749.13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366749.13</v>
      </c>
    </row>
    <row r="122" spans="1:11" ht="18.75" customHeight="1">
      <c r="A122" s="66" t="s">
        <v>121</v>
      </c>
      <c r="B122" s="38">
        <v>0</v>
      </c>
      <c r="C122" s="38">
        <v>0</v>
      </c>
      <c r="D122" s="38">
        <v>0</v>
      </c>
      <c r="E122" s="38">
        <v>0</v>
      </c>
      <c r="F122" s="27">
        <v>733364.6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733364.6</v>
      </c>
    </row>
    <row r="123" spans="1:11" ht="18.75" customHeight="1">
      <c r="A123" s="6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116167.72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116167.72</v>
      </c>
    </row>
    <row r="124" spans="1:11" ht="18.75" customHeight="1">
      <c r="A124" s="66" t="s">
        <v>123</v>
      </c>
      <c r="B124" s="68">
        <v>0</v>
      </c>
      <c r="C124" s="68">
        <v>0</v>
      </c>
      <c r="D124" s="68">
        <v>0</v>
      </c>
      <c r="E124" s="68">
        <v>0</v>
      </c>
      <c r="F124" s="69">
        <v>604391.87</v>
      </c>
      <c r="G124" s="68">
        <v>0</v>
      </c>
      <c r="H124" s="68">
        <v>0</v>
      </c>
      <c r="I124" s="68">
        <v>0</v>
      </c>
      <c r="J124" s="68">
        <v>0</v>
      </c>
      <c r="K124" s="69">
        <f t="shared" si="25"/>
        <v>604391.87</v>
      </c>
    </row>
    <row r="125" spans="1:11" ht="18.75" customHeight="1">
      <c r="A125" s="6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27">
        <v>822760.61</v>
      </c>
      <c r="H125" s="38">
        <v>0</v>
      </c>
      <c r="I125" s="38">
        <v>0</v>
      </c>
      <c r="J125" s="38">
        <v>0</v>
      </c>
      <c r="K125" s="39">
        <f t="shared" si="25"/>
        <v>822760.61</v>
      </c>
    </row>
    <row r="126" spans="1:11" ht="18.75" customHeight="1">
      <c r="A126" s="6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66048.02</v>
      </c>
      <c r="H126" s="38">
        <v>0</v>
      </c>
      <c r="I126" s="38">
        <v>0</v>
      </c>
      <c r="J126" s="38">
        <v>0</v>
      </c>
      <c r="K126" s="39">
        <f t="shared" si="25"/>
        <v>66048.02</v>
      </c>
    </row>
    <row r="127" spans="1:11" ht="18.75" customHeight="1">
      <c r="A127" s="6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401586.57999999996</v>
      </c>
      <c r="H127" s="38">
        <v>0</v>
      </c>
      <c r="I127" s="38">
        <v>0</v>
      </c>
      <c r="J127" s="38">
        <v>0</v>
      </c>
      <c r="K127" s="39">
        <f t="shared" si="25"/>
        <v>401586.57999999996</v>
      </c>
    </row>
    <row r="128" spans="1:11" ht="18.75" customHeight="1">
      <c r="A128" s="6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378374.92000000004</v>
      </c>
      <c r="H128" s="38">
        <v>0</v>
      </c>
      <c r="I128" s="38">
        <v>0</v>
      </c>
      <c r="J128" s="38">
        <v>0</v>
      </c>
      <c r="K128" s="39">
        <f t="shared" si="25"/>
        <v>378374.92000000004</v>
      </c>
    </row>
    <row r="129" spans="1:11" ht="18.75" customHeight="1">
      <c r="A129" s="6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1175591.6</v>
      </c>
      <c r="H129" s="38">
        <v>0</v>
      </c>
      <c r="I129" s="38">
        <v>0</v>
      </c>
      <c r="J129" s="38">
        <v>0</v>
      </c>
      <c r="K129" s="39">
        <f t="shared" si="25"/>
        <v>1175591.6</v>
      </c>
    </row>
    <row r="130" spans="1:11" ht="18.75" customHeight="1">
      <c r="A130" s="6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27">
        <v>549514.7000000001</v>
      </c>
      <c r="I130" s="38">
        <v>0</v>
      </c>
      <c r="J130" s="38">
        <v>0</v>
      </c>
      <c r="K130" s="39">
        <f t="shared" si="25"/>
        <v>549514.7000000001</v>
      </c>
    </row>
    <row r="131" spans="1:11" ht="18.75" customHeight="1">
      <c r="A131" s="6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984845.76</v>
      </c>
      <c r="I131" s="38">
        <v>0</v>
      </c>
      <c r="J131" s="38">
        <v>0</v>
      </c>
      <c r="K131" s="39">
        <f t="shared" si="25"/>
        <v>984845.76</v>
      </c>
    </row>
    <row r="132" spans="1:11" ht="18.75" customHeight="1">
      <c r="A132" s="6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27">
        <v>550502.28</v>
      </c>
      <c r="J132" s="38"/>
      <c r="K132" s="39">
        <f t="shared" si="25"/>
        <v>550502.28</v>
      </c>
    </row>
    <row r="133" spans="1:11" ht="18.75" customHeight="1">
      <c r="A133" s="67" t="s">
        <v>132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/>
      <c r="J133" s="41">
        <v>931103.4400000001</v>
      </c>
      <c r="K133" s="42">
        <f t="shared" si="25"/>
        <v>931103.4400000001</v>
      </c>
    </row>
    <row r="134" spans="1:11" ht="18.75" customHeight="1">
      <c r="A134" s="74" t="s">
        <v>134</v>
      </c>
      <c r="B134" s="48">
        <v>0</v>
      </c>
      <c r="C134" s="48">
        <v>0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f>J106-J133</f>
        <v>-0.010000000009313226</v>
      </c>
      <c r="K134" s="49"/>
    </row>
    <row r="135" ht="18" customHeight="1">
      <c r="A135" s="74" t="s">
        <v>138</v>
      </c>
    </row>
    <row r="136" ht="18" customHeight="1">
      <c r="A136" s="74" t="s">
        <v>139</v>
      </c>
    </row>
    <row r="137" ht="18" customHeight="1">
      <c r="A137" s="74" t="s">
        <v>140</v>
      </c>
    </row>
    <row r="138" ht="18" customHeight="1">
      <c r="A138" s="74" t="s">
        <v>141</v>
      </c>
    </row>
    <row r="139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2017-10-09T19:12:26Z</dcterms:modified>
  <cp:category/>
  <cp:version/>
  <cp:contentType/>
  <cp:contentStatus/>
</cp:coreProperties>
</file>