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<sst xmlns="http://schemas.openxmlformats.org/spreadsheetml/2006/main" count="137" uniqueCount="137">
  <si>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</si>
  <si>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</si>
  <si>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</si>
  <si>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</si>
  <si>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</si>
  <si>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</si>
  <si>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</si>
  <si>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</si>
  <si>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</si>
  <si>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</si>
  <si>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</si>
  <si>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</si>
  <si>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</si>
  <si>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</si>
  <si>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</si>
  <si>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</si>
  <si>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</si>
  <si>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</si>
  <si>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</si>
  <si>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</si>
  <si>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</si>
  <si>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</si>
  <si>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</si>
  <si>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</si>
  <si>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</si>
  <si>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</si>
  <si>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</si>
  <si>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</si>
  <si>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</si>
  <si>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</si>
  <si>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</si>
  <si>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</si>
  <si>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</si>
  <si>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</si>
  <si>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</si>
  <si>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</si>
  <si>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</si>
  <si>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</si>
  <si>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</si>
  <si>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</si>
  <si>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</si>
  <si>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</si>
  <si>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</si>
  <si>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</si>
  <si>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</si>
  <si>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</si>
  <si>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</si>
  <si>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</si>
  <si>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</si>
  <si>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</si>
  <si>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</si>
  <si>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</si>
  <si>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</si>
  <si>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</si>
  <si>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</si>
  <si>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</si>
  <si>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</si>
  <si>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</si>
  <si>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</si>
  <si>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</si>
  <si>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</si>
  <si>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</si>
  <si>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</si>
  <si>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</si>
  <si>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</si>
  <si>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</si>
  <si>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</si>
  <si>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</si>
  <si>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</si>
  <si>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</si>
  <si>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</si>
  <si>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</si>
  <si>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</si>
  <si>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</si>
  <si>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</si>
  <si>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</si>
  <si>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</si>
  <si>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</si>
  <si>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</si>
  <si>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</si>
  <si>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</si>
  <si>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</si>
  <si>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</si>
  <si>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</si>
  <si>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</si>
  <si>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</si>
  <si>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</si>
  <si>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</si>
  <si>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</si>
  <si>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</si>
  <si>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</si>
  <si>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</si>
  <si>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</si>
  <si>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</si>
  <si>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</si>
  <si>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</si>
  <si>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</si>
  <si>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</si>
  <si>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</si>
  <si>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</si>
  <si>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</si>
  <si>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</si>
  <si>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</si>
  <si>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</si>
  <si>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</si>
  <si>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</si>
  <si>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</si>
  <si>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</si>
  <si>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</si>
  <si>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</si>
  <si>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</si>
  <si>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</si>
  <si>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</si>
  <si>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</si>
  <si>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</si>
  <si>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</si>
  <si>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</si>
  <si>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</si>
  <si>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</si>
  <si>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</si>
  <si>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</si>
  <si>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</si>
  <si>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</si>
  <si>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</si>
  <si>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</si>
  <si>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</si>
  <si>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</si>
  <si>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</si>
  <si>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</si>
  <si>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</si>
  <si>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</si>
  <si>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</si>
  <si>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</si>
  <si>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6.2.32. Revisão do ajuste de Remuneração Previsto Contratualmente </t>
  </si>
  <si>
    <t xml:space="preserve">6.3. Revisão de Remuneração pelo Transporte Coletivo </t>
  </si>
  <si>
    <t>OPERAÇÃO 01/10/17 - VENCIMENTO 06/10/17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</si>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</sst>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166227</v>
      </c>
      <c r="C7" s="9">
        <f t="shared" si="0"/>
        <v>230468</v>
      </c>
      <c r="D7" s="9">
        <f t="shared" si="0"/>
        <v>240765</v>
      </c>
      <c r="E7" s="9">
        <f t="shared" si="0"/>
        <v>137737</v>
      </c>
      <c r="F7" s="9">
        <f t="shared" si="0"/>
        <v>231786</v>
      </c>
      <c r="G7" s="9">
        <f t="shared" si="0"/>
        <v>391912</v>
      </c>
      <c r="H7" s="9">
        <f t="shared" si="0"/>
        <v>144872</v>
      </c>
      <c r="I7" s="9">
        <f t="shared" si="0"/>
        <v>26566</v>
      </c>
      <c r="J7" s="9">
        <f t="shared" si="0"/>
        <v>108829</v>
      </c>
      <c r="K7" s="9">
        <f t="shared" si="0"/>
        <v>1679162</v>
      </c>
      <c r="L7" s="50"/>
    </row>
    <row r="8" spans="1:11" ht="17.25" customHeight="1">
      <c r="A8" s="10" t="s">
        <v>97</v>
      </c>
      <c r="B8" s="11">
        <f>B9+B12+B16</f>
        <v>77192</v>
      </c>
      <c r="C8" s="11">
        <f aca="true" t="shared" si="1" ref="C8:J8">C9+C12+C16</f>
        <v>113827</v>
      </c>
      <c r="D8" s="11">
        <f t="shared" si="1"/>
        <v>109606</v>
      </c>
      <c r="E8" s="11">
        <f t="shared" si="1"/>
        <v>67151</v>
      </c>
      <c r="F8" s="11">
        <f t="shared" si="1"/>
        <v>104723</v>
      </c>
      <c r="G8" s="11">
        <f t="shared" si="1"/>
        <v>180429</v>
      </c>
      <c r="H8" s="11">
        <f t="shared" si="1"/>
        <v>77270</v>
      </c>
      <c r="I8" s="11">
        <f t="shared" si="1"/>
        <v>11065</v>
      </c>
      <c r="J8" s="11">
        <f t="shared" si="1"/>
        <v>49891</v>
      </c>
      <c r="K8" s="11">
        <f>SUM(B8:J8)</f>
        <v>791154</v>
      </c>
    </row>
    <row r="9" spans="1:11" ht="17.25" customHeight="1">
      <c r="A9" s="15" t="s">
        <v>16</v>
      </c>
      <c r="B9" s="13">
        <f>+B10+B11</f>
        <v>14047</v>
      </c>
      <c r="C9" s="13">
        <f aca="true" t="shared" si="2" ref="C9:J9">+C10+C11</f>
        <v>23471</v>
      </c>
      <c r="D9" s="13">
        <f t="shared" si="2"/>
        <v>21016</v>
      </c>
      <c r="E9" s="13">
        <f t="shared" si="2"/>
        <v>12785</v>
      </c>
      <c r="F9" s="13">
        <f t="shared" si="2"/>
        <v>16127</v>
      </c>
      <c r="G9" s="13">
        <f t="shared" si="2"/>
        <v>21943</v>
      </c>
      <c r="H9" s="13">
        <f t="shared" si="2"/>
        <v>15707</v>
      </c>
      <c r="I9" s="13">
        <f t="shared" si="2"/>
        <v>2455</v>
      </c>
      <c r="J9" s="13">
        <f t="shared" si="2"/>
        <v>8889</v>
      </c>
      <c r="K9" s="11">
        <f>SUM(B9:J9)</f>
        <v>136440</v>
      </c>
    </row>
    <row r="10" spans="1:11" ht="17.25" customHeight="1">
      <c r="A10" s="29" t="s">
        <v>17</v>
      </c>
      <c r="B10" s="13">
        <v>14047</v>
      </c>
      <c r="C10" s="13">
        <v>23471</v>
      </c>
      <c r="D10" s="13">
        <v>21016</v>
      </c>
      <c r="E10" s="13">
        <v>12785</v>
      </c>
      <c r="F10" s="13">
        <v>16127</v>
      </c>
      <c r="G10" s="13">
        <v>21943</v>
      </c>
      <c r="H10" s="13">
        <v>15707</v>
      </c>
      <c r="I10" s="13">
        <v>2455</v>
      </c>
      <c r="J10" s="13">
        <v>8889</v>
      </c>
      <c r="K10" s="11">
        <f>SUM(B10:J10)</f>
        <v>136440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58219</v>
      </c>
      <c r="C12" s="17">
        <f t="shared" si="3"/>
        <v>83295</v>
      </c>
      <c r="D12" s="17">
        <f t="shared" si="3"/>
        <v>81884</v>
      </c>
      <c r="E12" s="17">
        <f t="shared" si="3"/>
        <v>50516</v>
      </c>
      <c r="F12" s="17">
        <f t="shared" si="3"/>
        <v>81238</v>
      </c>
      <c r="G12" s="17">
        <f t="shared" si="3"/>
        <v>145871</v>
      </c>
      <c r="H12" s="17">
        <f t="shared" si="3"/>
        <v>57428</v>
      </c>
      <c r="I12" s="17">
        <f t="shared" si="3"/>
        <v>7854</v>
      </c>
      <c r="J12" s="17">
        <f t="shared" si="3"/>
        <v>37991</v>
      </c>
      <c r="K12" s="11">
        <f aca="true" t="shared" si="4" ref="K12:K27">SUM(B12:J12)</f>
        <v>604296</v>
      </c>
    </row>
    <row r="13" spans="1:13" ht="17.25" customHeight="1">
      <c r="A13" s="14" t="s">
        <v>19</v>
      </c>
      <c r="B13" s="13">
        <v>25841</v>
      </c>
      <c r="C13" s="13">
        <v>40461</v>
      </c>
      <c r="D13" s="13">
        <v>40455</v>
      </c>
      <c r="E13" s="13">
        <v>24832</v>
      </c>
      <c r="F13" s="13">
        <v>36409</v>
      </c>
      <c r="G13" s="13">
        <v>59674</v>
      </c>
      <c r="H13" s="13">
        <v>23733</v>
      </c>
      <c r="I13" s="13">
        <v>4140</v>
      </c>
      <c r="J13" s="13">
        <v>18823</v>
      </c>
      <c r="K13" s="11">
        <f t="shared" si="4"/>
        <v>274368</v>
      </c>
      <c r="L13" s="50"/>
      <c r="M13" s="51"/>
    </row>
    <row r="14" spans="1:12" ht="17.25" customHeight="1">
      <c r="A14" s="14" t="s">
        <v>20</v>
      </c>
      <c r="B14" s="13">
        <v>30873</v>
      </c>
      <c r="C14" s="13">
        <v>40670</v>
      </c>
      <c r="D14" s="13">
        <v>40040</v>
      </c>
      <c r="E14" s="13">
        <v>24366</v>
      </c>
      <c r="F14" s="13">
        <v>43219</v>
      </c>
      <c r="G14" s="13">
        <v>83628</v>
      </c>
      <c r="H14" s="13">
        <v>31315</v>
      </c>
      <c r="I14" s="13">
        <v>3495</v>
      </c>
      <c r="J14" s="13">
        <v>18618</v>
      </c>
      <c r="K14" s="11">
        <f t="shared" si="4"/>
        <v>316224</v>
      </c>
      <c r="L14" s="50"/>
    </row>
    <row r="15" spans="1:11" ht="17.25" customHeight="1">
      <c r="A15" s="14" t="s">
        <v>21</v>
      </c>
      <c r="B15" s="13">
        <v>1505</v>
      </c>
      <c r="C15" s="13">
        <v>2164</v>
      </c>
      <c r="D15" s="13">
        <v>1389</v>
      </c>
      <c r="E15" s="13">
        <v>1318</v>
      </c>
      <c r="F15" s="13">
        <v>1610</v>
      </c>
      <c r="G15" s="13">
        <v>2569</v>
      </c>
      <c r="H15" s="13">
        <v>2380</v>
      </c>
      <c r="I15" s="13">
        <v>219</v>
      </c>
      <c r="J15" s="13">
        <v>550</v>
      </c>
      <c r="K15" s="11">
        <f t="shared" si="4"/>
        <v>13704</v>
      </c>
    </row>
    <row r="16" spans="1:11" ht="17.25" customHeight="1">
      <c r="A16" s="15" t="s">
        <v>93</v>
      </c>
      <c r="B16" s="13">
        <f>B17+B18+B19</f>
        <v>4926</v>
      </c>
      <c r="C16" s="13">
        <f aca="true" t="shared" si="5" ref="C16:J16">C17+C18+C19</f>
        <v>7061</v>
      </c>
      <c r="D16" s="13">
        <f t="shared" si="5"/>
        <v>6706</v>
      </c>
      <c r="E16" s="13">
        <f t="shared" si="5"/>
        <v>3850</v>
      </c>
      <c r="F16" s="13">
        <f t="shared" si="5"/>
        <v>7358</v>
      </c>
      <c r="G16" s="13">
        <f t="shared" si="5"/>
        <v>12615</v>
      </c>
      <c r="H16" s="13">
        <f t="shared" si="5"/>
        <v>4135</v>
      </c>
      <c r="I16" s="13">
        <f t="shared" si="5"/>
        <v>756</v>
      </c>
      <c r="J16" s="13">
        <f t="shared" si="5"/>
        <v>3011</v>
      </c>
      <c r="K16" s="11">
        <f t="shared" si="4"/>
        <v>50418</v>
      </c>
    </row>
    <row r="17" spans="1:11" ht="17.25" customHeight="1">
      <c r="A17" s="14" t="s">
        <v>94</v>
      </c>
      <c r="B17" s="13">
        <v>4900</v>
      </c>
      <c r="C17" s="13">
        <v>7005</v>
      </c>
      <c r="D17" s="13">
        <v>6663</v>
      </c>
      <c r="E17" s="13">
        <v>3827</v>
      </c>
      <c r="F17" s="13">
        <v>7323</v>
      </c>
      <c r="G17" s="13">
        <v>12510</v>
      </c>
      <c r="H17" s="13">
        <v>4101</v>
      </c>
      <c r="I17" s="13">
        <v>752</v>
      </c>
      <c r="J17" s="13">
        <v>2998</v>
      </c>
      <c r="K17" s="11">
        <f t="shared" si="4"/>
        <v>50079</v>
      </c>
    </row>
    <row r="18" spans="1:11" ht="17.25" customHeight="1">
      <c r="A18" s="14" t="s">
        <v>95</v>
      </c>
      <c r="B18" s="13">
        <v>23</v>
      </c>
      <c r="C18" s="13">
        <v>53</v>
      </c>
      <c r="D18" s="13">
        <v>42</v>
      </c>
      <c r="E18" s="13">
        <v>21</v>
      </c>
      <c r="F18" s="13">
        <v>34</v>
      </c>
      <c r="G18" s="13">
        <v>97</v>
      </c>
      <c r="H18" s="13">
        <v>30</v>
      </c>
      <c r="I18" s="13">
        <v>4</v>
      </c>
      <c r="J18" s="13">
        <v>12</v>
      </c>
      <c r="K18" s="11">
        <f t="shared" si="4"/>
        <v>316</v>
      </c>
    </row>
    <row r="19" spans="1:11" ht="17.25" customHeight="1">
      <c r="A19" s="14" t="s">
        <v>96</v>
      </c>
      <c r="B19" s="13">
        <v>3</v>
      </c>
      <c r="C19" s="13">
        <v>3</v>
      </c>
      <c r="D19" s="13">
        <v>1</v>
      </c>
      <c r="E19" s="13">
        <v>2</v>
      </c>
      <c r="F19" s="13">
        <v>1</v>
      </c>
      <c r="G19" s="13">
        <v>8</v>
      </c>
      <c r="H19" s="13">
        <v>4</v>
      </c>
      <c r="I19" s="13">
        <v>0</v>
      </c>
      <c r="J19" s="13">
        <v>1</v>
      </c>
      <c r="K19" s="11">
        <f t="shared" si="4"/>
        <v>23</v>
      </c>
    </row>
    <row r="20" spans="1:11" ht="17.25" customHeight="1">
      <c r="A20" s="16" t="s">
        <v>22</v>
      </c>
      <c r="B20" s="11">
        <f>+B21+B22+B23</f>
        <v>46248</v>
      </c>
      <c r="C20" s="11">
        <f aca="true" t="shared" si="6" ref="C20:J20">+C21+C22+C23</f>
        <v>55787</v>
      </c>
      <c r="D20" s="11">
        <f t="shared" si="6"/>
        <v>64851</v>
      </c>
      <c r="E20" s="11">
        <f t="shared" si="6"/>
        <v>33308</v>
      </c>
      <c r="F20" s="11">
        <f t="shared" si="6"/>
        <v>73039</v>
      </c>
      <c r="G20" s="11">
        <f t="shared" si="6"/>
        <v>137423</v>
      </c>
      <c r="H20" s="11">
        <f t="shared" si="6"/>
        <v>36815</v>
      </c>
      <c r="I20" s="11">
        <f t="shared" si="6"/>
        <v>7139</v>
      </c>
      <c r="J20" s="11">
        <f t="shared" si="6"/>
        <v>26720</v>
      </c>
      <c r="K20" s="11">
        <f t="shared" si="4"/>
        <v>481330</v>
      </c>
    </row>
    <row r="21" spans="1:12" ht="17.25" customHeight="1">
      <c r="A21" s="12" t="s">
        <v>23</v>
      </c>
      <c r="B21" s="13">
        <v>23981</v>
      </c>
      <c r="C21" s="13">
        <v>31791</v>
      </c>
      <c r="D21" s="13">
        <v>37717</v>
      </c>
      <c r="E21" s="13">
        <v>19084</v>
      </c>
      <c r="F21" s="13">
        <v>37758</v>
      </c>
      <c r="G21" s="13">
        <v>63649</v>
      </c>
      <c r="H21" s="13">
        <v>18957</v>
      </c>
      <c r="I21" s="13">
        <v>4517</v>
      </c>
      <c r="J21" s="13">
        <v>14840</v>
      </c>
      <c r="K21" s="11">
        <f t="shared" si="4"/>
        <v>252294</v>
      </c>
      <c r="L21" s="50"/>
    </row>
    <row r="22" spans="1:12" ht="17.25" customHeight="1">
      <c r="A22" s="12" t="s">
        <v>24</v>
      </c>
      <c r="B22" s="13">
        <v>21601</v>
      </c>
      <c r="C22" s="13">
        <v>23219</v>
      </c>
      <c r="D22" s="13">
        <v>26481</v>
      </c>
      <c r="E22" s="13">
        <v>13830</v>
      </c>
      <c r="F22" s="13">
        <v>34571</v>
      </c>
      <c r="G22" s="13">
        <v>72539</v>
      </c>
      <c r="H22" s="13">
        <v>17193</v>
      </c>
      <c r="I22" s="13">
        <v>2522</v>
      </c>
      <c r="J22" s="13">
        <v>11634</v>
      </c>
      <c r="K22" s="11">
        <f t="shared" si="4"/>
        <v>223590</v>
      </c>
      <c r="L22" s="50"/>
    </row>
    <row r="23" spans="1:11" ht="17.25" customHeight="1">
      <c r="A23" s="12" t="s">
        <v>25</v>
      </c>
      <c r="B23" s="13">
        <v>666</v>
      </c>
      <c r="C23" s="13">
        <v>777</v>
      </c>
      <c r="D23" s="13">
        <v>653</v>
      </c>
      <c r="E23" s="13">
        <v>394</v>
      </c>
      <c r="F23" s="13">
        <v>710</v>
      </c>
      <c r="G23" s="13">
        <v>1235</v>
      </c>
      <c r="H23" s="13">
        <v>665</v>
      </c>
      <c r="I23" s="13">
        <v>100</v>
      </c>
      <c r="J23" s="13">
        <v>246</v>
      </c>
      <c r="K23" s="11">
        <f t="shared" si="4"/>
        <v>5446</v>
      </c>
    </row>
    <row r="24" spans="1:11" ht="17.25" customHeight="1">
      <c r="A24" s="16" t="s">
        <v>26</v>
      </c>
      <c r="B24" s="13">
        <f>+B25+B26</f>
        <v>42787</v>
      </c>
      <c r="C24" s="13">
        <f aca="true" t="shared" si="7" ref="C24:J24">+C25+C26</f>
        <v>60854</v>
      </c>
      <c r="D24" s="13">
        <f t="shared" si="7"/>
        <v>66308</v>
      </c>
      <c r="E24" s="13">
        <f t="shared" si="7"/>
        <v>37278</v>
      </c>
      <c r="F24" s="13">
        <f t="shared" si="7"/>
        <v>54024</v>
      </c>
      <c r="G24" s="13">
        <f t="shared" si="7"/>
        <v>74060</v>
      </c>
      <c r="H24" s="13">
        <f t="shared" si="7"/>
        <v>29875</v>
      </c>
      <c r="I24" s="13">
        <f t="shared" si="7"/>
        <v>8362</v>
      </c>
      <c r="J24" s="13">
        <f t="shared" si="7"/>
        <v>32218</v>
      </c>
      <c r="K24" s="11">
        <f t="shared" si="4"/>
        <v>405766</v>
      </c>
    </row>
    <row r="25" spans="1:12" ht="17.25" customHeight="1">
      <c r="A25" s="12" t="s">
        <v>115</v>
      </c>
      <c r="B25" s="13">
        <v>24113</v>
      </c>
      <c r="C25" s="13">
        <v>36152</v>
      </c>
      <c r="D25" s="13">
        <v>42568</v>
      </c>
      <c r="E25" s="13">
        <v>23524</v>
      </c>
      <c r="F25" s="13">
        <v>31534</v>
      </c>
      <c r="G25" s="13">
        <v>40833</v>
      </c>
      <c r="H25" s="13">
        <v>16646</v>
      </c>
      <c r="I25" s="13">
        <v>6107</v>
      </c>
      <c r="J25" s="13">
        <v>19260</v>
      </c>
      <c r="K25" s="11">
        <f t="shared" si="4"/>
        <v>240737</v>
      </c>
      <c r="L25" s="50"/>
    </row>
    <row r="26" spans="1:12" ht="17.25" customHeight="1">
      <c r="A26" s="12" t="s">
        <v>116</v>
      </c>
      <c r="B26" s="13">
        <v>18674</v>
      </c>
      <c r="C26" s="13">
        <v>24702</v>
      </c>
      <c r="D26" s="13">
        <v>23740</v>
      </c>
      <c r="E26" s="13">
        <v>13754</v>
      </c>
      <c r="F26" s="13">
        <v>22490</v>
      </c>
      <c r="G26" s="13">
        <v>33227</v>
      </c>
      <c r="H26" s="13">
        <v>13229</v>
      </c>
      <c r="I26" s="13">
        <v>2255</v>
      </c>
      <c r="J26" s="13">
        <v>12958</v>
      </c>
      <c r="K26" s="11">
        <f t="shared" si="4"/>
        <v>165029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912</v>
      </c>
      <c r="I27" s="11">
        <v>0</v>
      </c>
      <c r="J27" s="11">
        <v>0</v>
      </c>
      <c r="K27" s="11">
        <f t="shared" si="4"/>
        <v>912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29619.34</v>
      </c>
      <c r="I35" s="19">
        <v>0</v>
      </c>
      <c r="J35" s="19">
        <v>0</v>
      </c>
      <c r="K35" s="23">
        <f>SUM(B35:J35)</f>
        <v>29619.34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497985.56</v>
      </c>
      <c r="C47" s="22">
        <f aca="true" t="shared" si="12" ref="C47:H47">+C48+C57</f>
        <v>767402.8899999999</v>
      </c>
      <c r="D47" s="22">
        <f t="shared" si="12"/>
        <v>898660.68</v>
      </c>
      <c r="E47" s="22">
        <f t="shared" si="12"/>
        <v>447762.68</v>
      </c>
      <c r="F47" s="22">
        <f t="shared" si="12"/>
        <v>730689.41</v>
      </c>
      <c r="G47" s="22">
        <f t="shared" si="12"/>
        <v>1039149.4</v>
      </c>
      <c r="H47" s="22">
        <f t="shared" si="12"/>
        <v>478257.6400000001</v>
      </c>
      <c r="I47" s="22">
        <f>+I48+I57</f>
        <v>139203.61000000002</v>
      </c>
      <c r="J47" s="22">
        <f>+J48+J57</f>
        <v>352403.7</v>
      </c>
      <c r="K47" s="22">
        <f>SUM(B47:J47)</f>
        <v>5351515.57</v>
      </c>
    </row>
    <row r="48" spans="1:11" ht="17.25" customHeight="1">
      <c r="A48" s="16" t="s">
        <v>108</v>
      </c>
      <c r="B48" s="23">
        <f>SUM(B49:B56)</f>
        <v>478719.63</v>
      </c>
      <c r="C48" s="23">
        <f aca="true" t="shared" si="13" ref="C48:J48">SUM(C49:C56)</f>
        <v>742118.2599999999</v>
      </c>
      <c r="D48" s="23">
        <f t="shared" si="13"/>
        <v>872537.8400000001</v>
      </c>
      <c r="E48" s="23">
        <f t="shared" si="13"/>
        <v>424813.12</v>
      </c>
      <c r="F48" s="23">
        <f t="shared" si="13"/>
        <v>707013.64</v>
      </c>
      <c r="G48" s="23">
        <f t="shared" si="13"/>
        <v>1008647.66</v>
      </c>
      <c r="H48" s="23">
        <f t="shared" si="13"/>
        <v>457707.93000000005</v>
      </c>
      <c r="I48" s="23">
        <f t="shared" si="13"/>
        <v>139203.61000000002</v>
      </c>
      <c r="J48" s="23">
        <f t="shared" si="13"/>
        <v>338041.57</v>
      </c>
      <c r="K48" s="23">
        <f aca="true" t="shared" si="14" ref="K48:K57">SUM(B48:J48)</f>
        <v>5168803.260000001</v>
      </c>
    </row>
    <row r="49" spans="1:11" ht="17.25" customHeight="1">
      <c r="A49" s="34" t="s">
        <v>43</v>
      </c>
      <c r="B49" s="23">
        <f aca="true" t="shared" si="15" ref="B49:H49">ROUND(B30*B7,2)</f>
        <v>475425.84</v>
      </c>
      <c r="C49" s="23">
        <f t="shared" si="15"/>
        <v>735838.23</v>
      </c>
      <c r="D49" s="23">
        <f t="shared" si="15"/>
        <v>867355.91</v>
      </c>
      <c r="E49" s="23">
        <f t="shared" si="15"/>
        <v>421998.62</v>
      </c>
      <c r="F49" s="23">
        <f t="shared" si="15"/>
        <v>702821.51</v>
      </c>
      <c r="G49" s="23">
        <f t="shared" si="15"/>
        <v>1002746.04</v>
      </c>
      <c r="H49" s="23">
        <f t="shared" si="15"/>
        <v>425039.96</v>
      </c>
      <c r="I49" s="23">
        <f>ROUND(I30*I7,2)</f>
        <v>138137.89</v>
      </c>
      <c r="J49" s="23">
        <f>ROUND(J30*J7,2)</f>
        <v>335824.53</v>
      </c>
      <c r="K49" s="23">
        <f t="shared" si="14"/>
        <v>5105188.53</v>
      </c>
    </row>
    <row r="50" spans="1:11" ht="17.25" customHeight="1">
      <c r="A50" s="34" t="s">
        <v>44</v>
      </c>
      <c r="B50" s="19">
        <v>0</v>
      </c>
      <c r="C50" s="23">
        <f>ROUND(C31*C7,2)</f>
        <v>1635.6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1635.6</v>
      </c>
    </row>
    <row r="51" spans="1:11" ht="17.25" customHeight="1">
      <c r="A51" s="64" t="s">
        <v>104</v>
      </c>
      <c r="B51" s="65">
        <f aca="true" t="shared" si="16" ref="B51:H51">ROUND(B32*B7,2)</f>
        <v>-797.89</v>
      </c>
      <c r="C51" s="65">
        <f t="shared" si="16"/>
        <v>-1129.29</v>
      </c>
      <c r="D51" s="65">
        <f t="shared" si="16"/>
        <v>-1203.83</v>
      </c>
      <c r="E51" s="65">
        <f t="shared" si="16"/>
        <v>-630.9</v>
      </c>
      <c r="F51" s="65">
        <f t="shared" si="16"/>
        <v>-1089.39</v>
      </c>
      <c r="G51" s="65">
        <f t="shared" si="16"/>
        <v>-1528.46</v>
      </c>
      <c r="H51" s="65">
        <f t="shared" si="16"/>
        <v>-666.41</v>
      </c>
      <c r="I51" s="19">
        <v>0</v>
      </c>
      <c r="J51" s="19">
        <v>0</v>
      </c>
      <c r="K51" s="65">
        <f>SUM(B51:J51)</f>
        <v>-7046.17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29619.34</v>
      </c>
      <c r="I53" s="31">
        <f>+I35</f>
        <v>0</v>
      </c>
      <c r="J53" s="31">
        <f>+J35</f>
        <v>0</v>
      </c>
      <c r="K53" s="23">
        <f t="shared" si="14"/>
        <v>29619.34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19265.93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182712.31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-55378.6</v>
      </c>
      <c r="C61" s="35">
        <f t="shared" si="17"/>
        <v>-90248.59</v>
      </c>
      <c r="D61" s="35">
        <f t="shared" si="17"/>
        <v>-80934.95</v>
      </c>
      <c r="E61" s="35">
        <f t="shared" si="17"/>
        <v>-49583</v>
      </c>
      <c r="F61" s="35">
        <f t="shared" si="17"/>
        <v>-63663.25</v>
      </c>
      <c r="G61" s="35">
        <f t="shared" si="17"/>
        <v>-85389.79999999999</v>
      </c>
      <c r="H61" s="35">
        <f t="shared" si="17"/>
        <v>-61686.6</v>
      </c>
      <c r="I61" s="35">
        <f t="shared" si="17"/>
        <v>-12721.81</v>
      </c>
      <c r="J61" s="35">
        <f t="shared" si="17"/>
        <v>-33778.2</v>
      </c>
      <c r="K61" s="35">
        <f>SUM(B61:J61)</f>
        <v>-533384.7999999999</v>
      </c>
    </row>
    <row r="62" spans="1:11" ht="18.75" customHeight="1">
      <c r="A62" s="16" t="s">
        <v>74</v>
      </c>
      <c r="B62" s="35">
        <f aca="true" t="shared" si="18" ref="B62:J62">B63+B64+B65+B66+B67+B68</f>
        <v>-53378.6</v>
      </c>
      <c r="C62" s="35">
        <f t="shared" si="18"/>
        <v>-89189.8</v>
      </c>
      <c r="D62" s="35">
        <f t="shared" si="18"/>
        <v>-79860.8</v>
      </c>
      <c r="E62" s="35">
        <f t="shared" si="18"/>
        <v>-48583</v>
      </c>
      <c r="F62" s="35">
        <f t="shared" si="18"/>
        <v>-61282.6</v>
      </c>
      <c r="G62" s="35">
        <f t="shared" si="18"/>
        <v>-83383.4</v>
      </c>
      <c r="H62" s="35">
        <f t="shared" si="18"/>
        <v>-59686.6</v>
      </c>
      <c r="I62" s="35">
        <f t="shared" si="18"/>
        <v>-9329</v>
      </c>
      <c r="J62" s="35">
        <f t="shared" si="18"/>
        <v>-33778.2</v>
      </c>
      <c r="K62" s="35">
        <f aca="true" t="shared" si="19" ref="K62:K91">SUM(B62:J62)</f>
        <v>-518471.99999999994</v>
      </c>
    </row>
    <row r="63" spans="1:11" ht="18.75" customHeight="1">
      <c r="A63" s="12" t="s">
        <v>75</v>
      </c>
      <c r="B63" s="35">
        <f>-ROUND(B9*$D$3,2)</f>
        <v>-53378.6</v>
      </c>
      <c r="C63" s="35">
        <f aca="true" t="shared" si="20" ref="C63:J63">-ROUND(C9*$D$3,2)</f>
        <v>-89189.8</v>
      </c>
      <c r="D63" s="35">
        <f t="shared" si="20"/>
        <v>-79860.8</v>
      </c>
      <c r="E63" s="35">
        <f t="shared" si="20"/>
        <v>-48583</v>
      </c>
      <c r="F63" s="35">
        <f t="shared" si="20"/>
        <v>-61282.6</v>
      </c>
      <c r="G63" s="35">
        <f t="shared" si="20"/>
        <v>-83383.4</v>
      </c>
      <c r="H63" s="35">
        <f t="shared" si="20"/>
        <v>-59686.6</v>
      </c>
      <c r="I63" s="35">
        <f t="shared" si="20"/>
        <v>-9329</v>
      </c>
      <c r="J63" s="35">
        <f t="shared" si="20"/>
        <v>-33778.2</v>
      </c>
      <c r="K63" s="35">
        <f t="shared" si="19"/>
        <v>-518471.99999999994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-2006.4</v>
      </c>
      <c r="H69" s="65">
        <f t="shared" si="21"/>
        <v>-2000</v>
      </c>
      <c r="I69" s="65">
        <f t="shared" si="21"/>
        <v>-3392.81</v>
      </c>
      <c r="J69" s="65">
        <f t="shared" si="21"/>
        <v>0</v>
      </c>
      <c r="K69" s="65">
        <f t="shared" si="19"/>
        <v>-14912.8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5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5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442606.96</v>
      </c>
      <c r="C106" s="24">
        <f t="shared" si="22"/>
        <v>677154.2999999998</v>
      </c>
      <c r="D106" s="24">
        <f t="shared" si="22"/>
        <v>817725.73</v>
      </c>
      <c r="E106" s="24">
        <f t="shared" si="22"/>
        <v>398179.68</v>
      </c>
      <c r="F106" s="24">
        <f t="shared" si="22"/>
        <v>667026.16</v>
      </c>
      <c r="G106" s="24">
        <f t="shared" si="22"/>
        <v>953759.6</v>
      </c>
      <c r="H106" s="24">
        <f t="shared" si="22"/>
        <v>416571.0400000001</v>
      </c>
      <c r="I106" s="24">
        <f>+I107+I108</f>
        <v>126481.80000000002</v>
      </c>
      <c r="J106" s="24">
        <f>+J107+J108</f>
        <v>318625.5</v>
      </c>
      <c r="K106" s="46">
        <f>SUM(B106:J106)</f>
        <v>4818130.7700000005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423341.03</v>
      </c>
      <c r="C107" s="24">
        <f t="shared" si="23"/>
        <v>651869.6699999998</v>
      </c>
      <c r="D107" s="24">
        <f t="shared" si="23"/>
        <v>791602.89</v>
      </c>
      <c r="E107" s="24">
        <f t="shared" si="23"/>
        <v>375230.12</v>
      </c>
      <c r="F107" s="24">
        <f t="shared" si="23"/>
        <v>643350.39</v>
      </c>
      <c r="G107" s="24">
        <f t="shared" si="23"/>
        <v>923257.86</v>
      </c>
      <c r="H107" s="24">
        <f t="shared" si="23"/>
        <v>396021.3300000001</v>
      </c>
      <c r="I107" s="24">
        <f t="shared" si="23"/>
        <v>126481.80000000002</v>
      </c>
      <c r="J107" s="24">
        <f t="shared" si="23"/>
        <v>304263.37</v>
      </c>
      <c r="K107" s="46">
        <f>SUM(B107:J107)</f>
        <v>4635418.46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19265.93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182712.31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4818130.79</v>
      </c>
      <c r="L114" s="52"/>
    </row>
    <row r="115" spans="1:11" ht="18.75" customHeight="1">
      <c r="A115" s="26" t="s">
        <v>70</v>
      </c>
      <c r="B115" s="27">
        <v>51487.26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51487.26</v>
      </c>
    </row>
    <row r="116" spans="1:11" ht="18.75" customHeight="1">
      <c r="A116" s="26" t="s">
        <v>71</v>
      </c>
      <c r="B116" s="27">
        <v>391119.7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391119.7</v>
      </c>
    </row>
    <row r="117" spans="1:11" ht="18.75" customHeight="1">
      <c r="A117" s="26" t="s">
        <v>72</v>
      </c>
      <c r="B117" s="38">
        <v>0</v>
      </c>
      <c r="C117" s="27">
        <f>+C106</f>
        <v>677154.2999999998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677154.2999999998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817725.73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817725.73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358361.71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358361.71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39817.97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39817.97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122132.68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122132.68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237598.45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237598.45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40433.29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40433.29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266861.74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266861.74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272202.54</v>
      </c>
      <c r="H125" s="38">
        <v>0</v>
      </c>
      <c r="I125" s="38">
        <v>0</v>
      </c>
      <c r="J125" s="38">
        <v>0</v>
      </c>
      <c r="K125" s="39">
        <f t="shared" si="25"/>
        <v>272202.54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28278.69</v>
      </c>
      <c r="H126" s="38">
        <v>0</v>
      </c>
      <c r="I126" s="38">
        <v>0</v>
      </c>
      <c r="J126" s="38">
        <v>0</v>
      </c>
      <c r="K126" s="39">
        <f t="shared" si="25"/>
        <v>28278.69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142201.43</v>
      </c>
      <c r="H127" s="38">
        <v>0</v>
      </c>
      <c r="I127" s="38">
        <v>0</v>
      </c>
      <c r="J127" s="38">
        <v>0</v>
      </c>
      <c r="K127" s="39">
        <f t="shared" si="25"/>
        <v>142201.43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130507.42</v>
      </c>
      <c r="H128" s="38">
        <v>0</v>
      </c>
      <c r="I128" s="38">
        <v>0</v>
      </c>
      <c r="J128" s="38">
        <v>0</v>
      </c>
      <c r="K128" s="39">
        <f t="shared" si="25"/>
        <v>130507.42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380569.53</v>
      </c>
      <c r="H129" s="38">
        <v>0</v>
      </c>
      <c r="I129" s="38">
        <v>0</v>
      </c>
      <c r="J129" s="38">
        <v>0</v>
      </c>
      <c r="K129" s="39">
        <f t="shared" si="25"/>
        <v>380569.53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144872.44</v>
      </c>
      <c r="I130" s="38">
        <v>0</v>
      </c>
      <c r="J130" s="38">
        <v>0</v>
      </c>
      <c r="K130" s="39">
        <f t="shared" si="25"/>
        <v>144872.44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271698.61</v>
      </c>
      <c r="I131" s="38">
        <v>0</v>
      </c>
      <c r="J131" s="38">
        <v>0</v>
      </c>
      <c r="K131" s="39">
        <f t="shared" si="25"/>
        <v>271698.61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126481.8</v>
      </c>
      <c r="J132" s="38"/>
      <c r="K132" s="39">
        <f t="shared" si="25"/>
        <v>126481.8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318625.5</v>
      </c>
      <c r="K133" s="42">
        <f t="shared" si="25"/>
        <v>318625.5</v>
      </c>
    </row>
    <row r="134" spans="1:11" ht="18.75" customHeight="1">
      <c r="A134" s="74"/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/>
    </row>
    <row r="136" ht="18" customHeight="1">
      <c r="A136" s="74"/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2017-10-06T13:46:46Z</dcterms:modified>
  <cp:category/>
  <cp:version/>
  <cp:contentType/>
  <cp:contentStatus/>
</cp:coreProperties>
</file>