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0050"/>
  </bookViews>
  <sheets>
    <sheet name="sistema" sheetId="1" r:id="rId1"/>
  </sheets>
  <externalReferences>
    <externalReference r:id="rId2"/>
  </externalReferences>
  <definedNames>
    <definedName name="_xlnm._FilterDatabase" localSheetId="0" hidden="1">sistema!$A$1:$A$237</definedName>
    <definedName name="_Key1" hidden="1">'[1]NUMERAÇÃO BORDEROS'!$A$6:$A$11</definedName>
    <definedName name="_Order1" hidden="1">255</definedName>
    <definedName name="_Sort" hidden="1">'[1]NUMERAÇÃO BORDEROS'!$A$6:$G$11</definedName>
    <definedName name="A4_" localSheetId="0">#REF!</definedName>
    <definedName name="A4_">#REF!</definedName>
    <definedName name="_xlnm.Print_Area" localSheetId="0">sistema!$B$1:$AA$157</definedName>
    <definedName name="DDDDDDDD">#REF!</definedName>
    <definedName name="DDDDDDDDDD">#REF!</definedName>
    <definedName name="DDDDDDDDDDDDD">#REF!</definedName>
    <definedName name="FF">#REF!</definedName>
    <definedName name="FFFFF">#REF!</definedName>
    <definedName name="FINAL">#REF!</definedName>
    <definedName name="FOLHA_PAGTO_P.ALIM._C.APOSENT.">1001</definedName>
    <definedName name="GESTAO">#REF!</definedName>
    <definedName name="GESTAOABERTURA">#REF!</definedName>
    <definedName name="INICIO">#REF!</definedName>
    <definedName name="INICIOSIS">#REF!</definedName>
    <definedName name="KLKLKLKL">#REF!</definedName>
    <definedName name="MULTAS">#REF!</definedName>
    <definedName name="NNNN">#REF!</definedName>
    <definedName name="SISTEMA">#REF!</definedName>
    <definedName name="SISTEMAABERTURA">#REF!</definedName>
    <definedName name="SMT">#REF!</definedName>
    <definedName name="_xlnm.Print_Titles" localSheetId="0">sistema!$1:$3</definedName>
    <definedName name="TOTAL">#REF!</definedName>
    <definedName name="XXX">#REF!</definedName>
  </definedNames>
  <calcPr calcId="125725"/>
</workbook>
</file>

<file path=xl/calcChain.xml><?xml version="1.0" encoding="utf-8"?>
<calcChain xmlns="http://schemas.openxmlformats.org/spreadsheetml/2006/main">
  <c r="AA3" i="1"/>
  <c r="AA156"/>
  <c r="AA155"/>
  <c r="AA154"/>
  <c r="AA2"/>
  <c r="AA144"/>
  <c r="AA142"/>
  <c r="AA141"/>
  <c r="AA140"/>
  <c r="AA139"/>
  <c r="AA138"/>
  <c r="AA136"/>
  <c r="AA135"/>
  <c r="AA134"/>
  <c r="AA133"/>
  <c r="AA132"/>
  <c r="AA131"/>
  <c r="AA130"/>
  <c r="AA129"/>
  <c r="AA128"/>
  <c r="AA127"/>
  <c r="AA125"/>
  <c r="AA124"/>
  <c r="AA123"/>
  <c r="AA121"/>
  <c r="AA120"/>
  <c r="AA32"/>
  <c r="AA33"/>
  <c r="AA34"/>
  <c r="AA35"/>
  <c r="AA36"/>
  <c r="AA37"/>
  <c r="AA38"/>
  <c r="AA39"/>
  <c r="AA40"/>
  <c r="AA41"/>
  <c r="AA42"/>
  <c r="AA43"/>
  <c r="AA44"/>
  <c r="AA45"/>
  <c r="AA46"/>
  <c r="AA47"/>
  <c r="AA49"/>
  <c r="AA50"/>
  <c r="AA51"/>
  <c r="AA53"/>
  <c r="AA54"/>
  <c r="AA55"/>
  <c r="AA56"/>
  <c r="AA57"/>
  <c r="AA58"/>
  <c r="AA59"/>
  <c r="AA60"/>
  <c r="AA61"/>
  <c r="AA62"/>
  <c r="AA63"/>
  <c r="AA64"/>
  <c r="AA66"/>
  <c r="AA67"/>
  <c r="AA68"/>
  <c r="AA69"/>
  <c r="AA70"/>
  <c r="AA72"/>
  <c r="AA71" s="1"/>
  <c r="AA152"/>
  <c r="AA151"/>
  <c r="AA149"/>
  <c r="AA148"/>
  <c r="AA106"/>
  <c r="AA99"/>
  <c r="AA91"/>
  <c r="AA90"/>
  <c r="AA89"/>
  <c r="AA88"/>
  <c r="AA87"/>
  <c r="AA86"/>
  <c r="AA84"/>
  <c r="AA83"/>
  <c r="AA82"/>
  <c r="AA81"/>
  <c r="AA78"/>
  <c r="AA76"/>
  <c r="AA26"/>
  <c r="AA25"/>
  <c r="AA24"/>
  <c r="AA23"/>
  <c r="AA22"/>
  <c r="AA21"/>
  <c r="AA20"/>
  <c r="AA19"/>
  <c r="AA18"/>
  <c r="AA17"/>
  <c r="AA16"/>
  <c r="AA14"/>
  <c r="AA13"/>
  <c r="AA12"/>
  <c r="AA11"/>
  <c r="AA10"/>
  <c r="AA9"/>
  <c r="AA8"/>
  <c r="AA7"/>
  <c r="AA4"/>
  <c r="AA52" l="1"/>
  <c r="AA48"/>
  <c r="AA31"/>
  <c r="AA65"/>
  <c r="AA150"/>
  <c r="AA147"/>
  <c r="AA15"/>
  <c r="AA6"/>
  <c r="AA79"/>
  <c r="AA85"/>
  <c r="AA30" l="1"/>
  <c r="AA5"/>
  <c r="AA77" l="1"/>
  <c r="AA107"/>
  <c r="AA108"/>
  <c r="AA98"/>
  <c r="AA103"/>
  <c r="AA93"/>
  <c r="AA95"/>
  <c r="AA101"/>
  <c r="AA104"/>
  <c r="AA114"/>
  <c r="AA110"/>
  <c r="AA105"/>
  <c r="AA111"/>
  <c r="AA100"/>
  <c r="AA94"/>
  <c r="AA102"/>
  <c r="AA97"/>
  <c r="AA116"/>
  <c r="AA115" s="1"/>
  <c r="AA113"/>
  <c r="AA112"/>
  <c r="AA80"/>
  <c r="AA96" l="1"/>
  <c r="AA109"/>
  <c r="AA92"/>
  <c r="AA143"/>
  <c r="AA137"/>
  <c r="AA122"/>
  <c r="AA75"/>
  <c r="AA126"/>
  <c r="AA119"/>
  <c r="AA74" l="1"/>
  <c r="AA118"/>
  <c r="AA157" s="1"/>
  <c r="AA28" l="1"/>
  <c r="AA146" s="1"/>
  <c r="AA153" s="1"/>
  <c r="AA238" s="1"/>
</calcChain>
</file>

<file path=xl/sharedStrings.xml><?xml version="1.0" encoding="utf-8"?>
<sst xmlns="http://schemas.openxmlformats.org/spreadsheetml/2006/main" count="472" uniqueCount="109">
  <si>
    <t xml:space="preserve">FLUXO DE CAIXA SISTEMA TRANSPORTE </t>
  </si>
  <si>
    <t>Saldo</t>
  </si>
  <si>
    <t>TOTAL</t>
  </si>
  <si>
    <t>Setembro</t>
  </si>
  <si>
    <t>ENTRADAS</t>
  </si>
  <si>
    <t>G</t>
  </si>
  <si>
    <t>SALDO INICIAL SISTEMA</t>
  </si>
  <si>
    <t>REAL</t>
  </si>
  <si>
    <t>A</t>
  </si>
  <si>
    <t>31</t>
  </si>
  <si>
    <t xml:space="preserve">801   V E N D A   D E   C R É D I T O   E L E T R Ô N I C O                      </t>
  </si>
  <si>
    <t>POSTOS</t>
  </si>
  <si>
    <t>XVN/EMTU/ OUTRAS</t>
  </si>
  <si>
    <t>LOJAS</t>
  </si>
  <si>
    <t>LOTÉRICAS</t>
  </si>
  <si>
    <t>MULTICONTA DINHEIRO</t>
  </si>
  <si>
    <t>MULTICONTA TED</t>
  </si>
  <si>
    <t>LOJA VIRTUAL</t>
  </si>
  <si>
    <t>WEB</t>
  </si>
  <si>
    <t>RECEITAS DIVERSAS E FINANCEIRAS</t>
  </si>
  <si>
    <t>804   RECEITA FINANCEIRA</t>
  </si>
  <si>
    <t>805   OUTRAS RECEITAS</t>
  </si>
  <si>
    <t>807   REEMBOLSO PAESE - ND</t>
  </si>
  <si>
    <t>811   REEMB. DESP.  GARAGEM/PATIO/TERMINAL</t>
  </si>
  <si>
    <t>814   GERENC. OPER. SERVIÇOS ESPECIAIS - ND - USP</t>
  </si>
  <si>
    <t>823   DEV. AUTO DE INFRAÇÃO - RESAM</t>
  </si>
  <si>
    <t>824   GER.OPER.BILHET. ELETR. - METRO/CPTM/VIA 4</t>
  </si>
  <si>
    <t>826   DEV. MULTAS CONTRATUAIS/ANTIFRAUDES</t>
  </si>
  <si>
    <t>829   DEV. AVL NÃO INSTALADO</t>
  </si>
  <si>
    <t>831   DEV. FROTA NÃO RENOVADA / AMPLIADA</t>
  </si>
  <si>
    <t>835   VENDA CARTÃO BILH.ÚNICO - SEM CADASTRO</t>
  </si>
  <si>
    <t>B</t>
  </si>
  <si>
    <t>SAÍDAS REALIZADAS (PROG. 31/32/35/36/37)</t>
  </si>
  <si>
    <t>VENCIMENTOS DO DIA</t>
  </si>
  <si>
    <t>31  SISTEMA DE TRANSPORTE COLETIVO</t>
  </si>
  <si>
    <t xml:space="preserve"> Sistema Indenização de Terceiros</t>
  </si>
  <si>
    <t>Uso Mútuo de Terminais</t>
  </si>
  <si>
    <t xml:space="preserve"> Sistema Outras Despesas</t>
  </si>
  <si>
    <t>219/220</t>
  </si>
  <si>
    <t>Bloqueio Judicial</t>
  </si>
  <si>
    <t>Ação Conjunta - Metro/CPTM/EMTU</t>
  </si>
  <si>
    <t>Carteira Escolar UNE/UMES</t>
  </si>
  <si>
    <t>Reembolso CET Talão zona azul</t>
  </si>
  <si>
    <t>Reembolso Despesas Sistema METRO/ CPTM</t>
  </si>
  <si>
    <t>Remuneração Sptrans Lei 13.241 Operac.</t>
  </si>
  <si>
    <t>Tx Recarga Crédito CEF (VT.CO.ESC)</t>
  </si>
  <si>
    <t>Taxa Recarga Outros Creditos</t>
  </si>
  <si>
    <t>Tx Ger. Vem. Cred. Eletr. (0,75% cred/1,5% Lj Virtual)</t>
  </si>
  <si>
    <t>Devolução Créditos Eletronicos</t>
  </si>
  <si>
    <t>Gerenciamento Operacional  Bilhetagem Eletrônica</t>
  </si>
  <si>
    <t>31/35</t>
  </si>
  <si>
    <t>Gerenciamento Operacional Serviços Especiais</t>
  </si>
  <si>
    <t xml:space="preserve">Bilhete Único sem Cadastro                            </t>
  </si>
  <si>
    <t>32   ATENDE - ESTRUTURAL</t>
  </si>
  <si>
    <t>32</t>
  </si>
  <si>
    <t>Programa Atende Táxi Acessível</t>
  </si>
  <si>
    <t>Resam Frota não Renovada / Ampliada - Atende</t>
  </si>
  <si>
    <t>Remuneração Programa Atende - Estrutural</t>
  </si>
  <si>
    <t>35   SIST. TRANSP. COLET. - ESTRUTURAL</t>
  </si>
  <si>
    <t>35</t>
  </si>
  <si>
    <t>Auto Inflação Resam - Estrutural</t>
  </si>
  <si>
    <t>Carteira Escolar UMES/UNE - Estrutural</t>
  </si>
  <si>
    <t>Sistema PAESE</t>
  </si>
  <si>
    <t>Remuneração SpUrbanos (Rede Credenciada)</t>
  </si>
  <si>
    <t>Remuneração - Operação de Term. Urbanos</t>
  </si>
  <si>
    <t>Aluguel Garagem Sptrans - Instalações Veiculos</t>
  </si>
  <si>
    <t>Multas Contratuais / Antifraudes - Estrutural</t>
  </si>
  <si>
    <t>AVL não Instalado - Estrutural</t>
  </si>
  <si>
    <t>Resam Frota não Renovada / Ampliada - Estrutural</t>
  </si>
  <si>
    <t>Energia Tração Eletropaulo</t>
  </si>
  <si>
    <t>Remuneração Sistema Transporte - Estrutural</t>
  </si>
  <si>
    <t>Bilhete Único sem Cadastro</t>
  </si>
  <si>
    <t>36   SIST. TRANSP. COLET. - LOCAL</t>
  </si>
  <si>
    <t>36</t>
  </si>
  <si>
    <t>Auto Inflação Resam - Local</t>
  </si>
  <si>
    <t>Multas Contratuais / Antifraudes - Local</t>
  </si>
  <si>
    <t>AVL não Instalado - Local</t>
  </si>
  <si>
    <t>Resam Frota não Renovada / Ampliada - Local</t>
  </si>
  <si>
    <t>Remuneração Sistema Transporte - Local</t>
  </si>
  <si>
    <t>37   ATENDE - LOCAL</t>
  </si>
  <si>
    <t>37</t>
  </si>
  <si>
    <t>Remuneração Programa Atende - Local</t>
  </si>
  <si>
    <t>PAGAMENTOS REALIZADOS</t>
  </si>
  <si>
    <t>PR</t>
  </si>
  <si>
    <t>DV</t>
  </si>
  <si>
    <t>SALDO DEVEDOR</t>
  </si>
  <si>
    <t>C</t>
  </si>
  <si>
    <t>SUPERÁVIT / DÉFICIT (A-B)</t>
  </si>
  <si>
    <t>D</t>
  </si>
  <si>
    <t xml:space="preserve">R E C U R S O S </t>
  </si>
  <si>
    <t>COMPENSAÇÃO TARIFÁRIA</t>
  </si>
  <si>
    <t>ATENDE</t>
  </si>
  <si>
    <t>E</t>
  </si>
  <si>
    <t xml:space="preserve"> AJUSTE ENTRE CONTAS - SPTRANS</t>
  </si>
  <si>
    <t>836 - 212</t>
  </si>
  <si>
    <t>EMPRÉSTIMOS / DEVOLUÇÕES</t>
  </si>
  <si>
    <t>836 - 213</t>
  </si>
  <si>
    <t>EMPRÉSTIMOS / DEVOLUÇÕES (MULTAS)</t>
  </si>
  <si>
    <t>H</t>
  </si>
  <si>
    <t>SALDO FINAL SISTEMA = (G)+('C)+(D)+(E)</t>
  </si>
  <si>
    <t>SALDO FINAL CONTA MULTAS</t>
  </si>
  <si>
    <t>SALDO FINAL DEVEDOR</t>
  </si>
  <si>
    <t>seg</t>
  </si>
  <si>
    <t>ter</t>
  </si>
  <si>
    <t>qua</t>
  </si>
  <si>
    <t>qui</t>
  </si>
  <si>
    <t>sex</t>
  </si>
  <si>
    <t>I</t>
  </si>
  <si>
    <t>L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</si>
</sst>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[$-416]mmmm\-yyyy;@"/>
    <numFmt numFmtId="165" formatCode="mmmm\-yy"/>
    <numFmt numFmtId="166" formatCode="0_);\(0\)"/>
    <numFmt numFmtId="167" formatCode="_(* #,##0_);[Red]_(* \(#,##0\);_(* &quot;-&quot;??_);_(@_)"/>
    <numFmt numFmtId="168" formatCode="_(* #,##0.00_);[Red]_(* \(#,##0.00\);_(* &quot;-&quot;??_);_(@_)"/>
    <numFmt numFmtId="169" formatCode="_(* #,##0_);_(* \(#,##0\);_(* &quot;&quot;??_);_(@_)"/>
    <numFmt numFmtId="170" formatCode="_-* #,##0.00_-;\-* #,##0.00_-;_-* \-??_-;_-@_-"/>
  </numFmts>
  <fonts count="20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9"/>
      <color indexed="8"/>
      <name val="Arial Rounded MT Bold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8"/>
      <name val="Tahoma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  <font>
      <sz val="12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0">
    <xf numFmtId="0" fontId="0" fillId="0" borderId="0"/>
    <xf numFmtId="0" fontId="2" fillId="0" borderId="0"/>
    <xf numFmtId="37" fontId="4" fillId="0" borderId="0"/>
    <xf numFmtId="43" fontId="2" fillId="0" borderId="0" applyFont="0" applyFill="0" applyBorder="0" applyAlignment="0" applyProtection="0"/>
    <xf numFmtId="39" fontId="2" fillId="0" borderId="0"/>
    <xf numFmtId="0" fontId="13" fillId="0" borderId="9"/>
    <xf numFmtId="0" fontId="14" fillId="0" borderId="0"/>
    <xf numFmtId="0" fontId="14" fillId="0" borderId="0"/>
    <xf numFmtId="0" fontId="2" fillId="0" borderId="0"/>
    <xf numFmtId="0" fontId="15" fillId="0" borderId="0"/>
    <xf numFmtId="0" fontId="16" fillId="0" borderId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5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1"/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49" fontId="3" fillId="5" borderId="3" xfId="1" applyNumberFormat="1" applyFont="1" applyFill="1" applyBorder="1" applyAlignment="1">
      <alignment horizontal="center" vertical="center"/>
    </xf>
    <xf numFmtId="167" fontId="7" fillId="5" borderId="3" xfId="1" applyNumberFormat="1" applyFont="1" applyFill="1" applyBorder="1" applyAlignment="1">
      <alignment vertical="center"/>
    </xf>
    <xf numFmtId="168" fontId="10" fillId="5" borderId="3" xfId="1" applyNumberFormat="1" applyFont="1" applyFill="1" applyBorder="1" applyAlignment="1">
      <alignment horizontal="center" vertical="center"/>
    </xf>
    <xf numFmtId="0" fontId="7" fillId="0" borderId="0" xfId="1" applyFont="1"/>
    <xf numFmtId="167" fontId="1" fillId="5" borderId="3" xfId="2" applyNumberFormat="1" applyFont="1" applyFill="1" applyBorder="1" applyAlignment="1" applyProtection="1">
      <alignment horizontal="center" vertical="center"/>
    </xf>
    <xf numFmtId="168" fontId="11" fillId="5" borderId="3" xfId="2" applyNumberFormat="1" applyFont="1" applyFill="1" applyBorder="1" applyAlignment="1" applyProtection="1">
      <alignment horizontal="center" vertical="center"/>
    </xf>
    <xf numFmtId="49" fontId="7" fillId="4" borderId="3" xfId="1" applyNumberFormat="1" applyFont="1" applyFill="1" applyBorder="1" applyAlignment="1">
      <alignment horizontal="center" vertical="center"/>
    </xf>
    <xf numFmtId="167" fontId="7" fillId="4" borderId="3" xfId="1" applyNumberFormat="1" applyFont="1" applyFill="1" applyBorder="1" applyAlignment="1">
      <alignment vertical="center"/>
    </xf>
    <xf numFmtId="168" fontId="10" fillId="4" borderId="3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2" fillId="3" borderId="6" xfId="1" applyFill="1" applyBorder="1" applyAlignment="1">
      <alignment horizontal="left" vertical="center"/>
    </xf>
    <xf numFmtId="0" fontId="2" fillId="3" borderId="7" xfId="1" applyFill="1" applyBorder="1" applyAlignment="1">
      <alignment horizontal="left" vertical="center"/>
    </xf>
    <xf numFmtId="167" fontId="2" fillId="0" borderId="3" xfId="1" applyNumberFormat="1" applyBorder="1" applyAlignment="1">
      <alignment vertical="center"/>
    </xf>
    <xf numFmtId="168" fontId="12" fillId="0" borderId="3" xfId="1" applyNumberFormat="1" applyFont="1" applyBorder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left" vertical="center"/>
    </xf>
    <xf numFmtId="0" fontId="2" fillId="3" borderId="7" xfId="1" applyFont="1" applyFill="1" applyBorder="1" applyAlignment="1">
      <alignment horizontal="left" vertical="center"/>
    </xf>
    <xf numFmtId="168" fontId="2" fillId="0" borderId="3" xfId="1" applyNumberFormat="1" applyBorder="1" applyAlignment="1">
      <alignment horizontal="center" vertical="center"/>
    </xf>
    <xf numFmtId="168" fontId="2" fillId="0" borderId="0" xfId="1" applyNumberFormat="1" applyAlignment="1">
      <alignment horizontal="center" vertical="center"/>
    </xf>
    <xf numFmtId="168" fontId="7" fillId="2" borderId="3" xfId="1" applyNumberFormat="1" applyFont="1" applyFill="1" applyBorder="1" applyAlignment="1">
      <alignment vertical="center"/>
    </xf>
    <xf numFmtId="168" fontId="7" fillId="2" borderId="3" xfId="1" applyNumberFormat="1" applyFont="1" applyFill="1" applyBorder="1" applyAlignment="1">
      <alignment horizontal="center" vertical="center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vertical="center"/>
    </xf>
    <xf numFmtId="168" fontId="2" fillId="3" borderId="0" xfId="1" applyNumberFormat="1" applyFill="1" applyAlignment="1">
      <alignment horizontal="center" vertical="center"/>
    </xf>
    <xf numFmtId="0" fontId="2" fillId="3" borderId="0" xfId="1" applyFill="1"/>
    <xf numFmtId="168" fontId="7" fillId="4" borderId="3" xfId="1" applyNumberFormat="1" applyFont="1" applyFill="1" applyBorder="1" applyAlignment="1">
      <alignment vertical="center"/>
    </xf>
    <xf numFmtId="168" fontId="7" fillId="4" borderId="3" xfId="1" applyNumberFormat="1" applyFont="1" applyFill="1" applyBorder="1" applyAlignment="1">
      <alignment horizontal="center" vertical="center"/>
    </xf>
    <xf numFmtId="168" fontId="7" fillId="6" borderId="3" xfId="1" applyNumberFormat="1" applyFont="1" applyFill="1" applyBorder="1" applyAlignment="1">
      <alignment vertical="center"/>
    </xf>
    <xf numFmtId="168" fontId="7" fillId="6" borderId="3" xfId="1" applyNumberFormat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vertical="center"/>
    </xf>
    <xf numFmtId="168" fontId="10" fillId="6" borderId="3" xfId="1" applyNumberFormat="1" applyFont="1" applyFill="1" applyBorder="1" applyAlignment="1">
      <alignment horizontal="center" vertical="center"/>
    </xf>
    <xf numFmtId="0" fontId="2" fillId="3" borderId="7" xfId="1" applyFill="1" applyBorder="1" applyAlignment="1">
      <alignment vertical="center"/>
    </xf>
    <xf numFmtId="168" fontId="2" fillId="0" borderId="3" xfId="1" applyNumberFormat="1" applyBorder="1" applyAlignment="1">
      <alignment vertical="center"/>
    </xf>
    <xf numFmtId="0" fontId="7" fillId="4" borderId="6" xfId="1" applyFont="1" applyFill="1" applyBorder="1" applyAlignment="1">
      <alignment horizontal="left" vertical="center"/>
    </xf>
    <xf numFmtId="0" fontId="7" fillId="4" borderId="7" xfId="1" applyFont="1" applyFill="1" applyBorder="1" applyAlignment="1">
      <alignment horizontal="left" vertical="center"/>
    </xf>
    <xf numFmtId="0" fontId="7" fillId="3" borderId="6" xfId="1" applyFont="1" applyFill="1" applyBorder="1" applyAlignment="1">
      <alignment horizontal="left" vertical="center"/>
    </xf>
    <xf numFmtId="0" fontId="7" fillId="3" borderId="7" xfId="1" applyFont="1" applyFill="1" applyBorder="1" applyAlignment="1">
      <alignment horizontal="left" vertical="center"/>
    </xf>
    <xf numFmtId="167" fontId="7" fillId="3" borderId="3" xfId="1" applyNumberFormat="1" applyFont="1" applyFill="1" applyBorder="1" applyAlignment="1">
      <alignment vertical="center"/>
    </xf>
    <xf numFmtId="168" fontId="10" fillId="3" borderId="3" xfId="1" applyNumberFormat="1" applyFont="1" applyFill="1" applyBorder="1" applyAlignment="1">
      <alignment horizontal="center" vertical="center"/>
    </xf>
    <xf numFmtId="49" fontId="7" fillId="5" borderId="3" xfId="1" applyNumberFormat="1" applyFont="1" applyFill="1" applyBorder="1" applyAlignment="1">
      <alignment horizontal="center" vertical="center"/>
    </xf>
    <xf numFmtId="167" fontId="2" fillId="0" borderId="0" xfId="1" applyNumberFormat="1" applyAlignment="1">
      <alignment vertical="center"/>
    </xf>
    <xf numFmtId="168" fontId="2" fillId="0" borderId="0" xfId="1" applyNumberFormat="1" applyAlignment="1">
      <alignment vertical="center"/>
    </xf>
    <xf numFmtId="39" fontId="5" fillId="7" borderId="2" xfId="2" applyNumberFormat="1" applyFont="1" applyFill="1" applyBorder="1" applyAlignment="1" applyProtection="1">
      <alignment horizontal="center" vertical="center"/>
    </xf>
    <xf numFmtId="14" fontId="6" fillId="7" borderId="3" xfId="2" applyNumberFormat="1" applyFont="1" applyFill="1" applyBorder="1" applyAlignment="1" applyProtection="1">
      <alignment horizontal="center" vertical="center" wrapText="1"/>
    </xf>
    <xf numFmtId="39" fontId="6" fillId="7" borderId="3" xfId="2" applyNumberFormat="1" applyFont="1" applyFill="1" applyBorder="1" applyAlignment="1" applyProtection="1">
      <alignment horizontal="center" vertical="center"/>
    </xf>
    <xf numFmtId="39" fontId="5" fillId="7" borderId="4" xfId="2" applyNumberFormat="1" applyFont="1" applyFill="1" applyBorder="1" applyAlignment="1" applyProtection="1">
      <alignment horizontal="center" vertical="center"/>
    </xf>
    <xf numFmtId="39" fontId="5" fillId="7" borderId="3" xfId="2" quotePrefix="1" applyNumberFormat="1" applyFont="1" applyFill="1" applyBorder="1" applyAlignment="1" applyProtection="1">
      <alignment horizontal="center" vertical="center"/>
    </xf>
    <xf numFmtId="165" fontId="6" fillId="7" borderId="3" xfId="2" quotePrefix="1" applyNumberFormat="1" applyFont="1" applyFill="1" applyBorder="1" applyAlignment="1" applyProtection="1">
      <alignment horizontal="center" vertical="center"/>
    </xf>
    <xf numFmtId="166" fontId="9" fillId="7" borderId="5" xfId="2" applyNumberFormat="1" applyFont="1" applyFill="1" applyBorder="1" applyAlignment="1" applyProtection="1">
      <alignment horizontal="center" vertical="center"/>
    </xf>
    <xf numFmtId="166" fontId="1" fillId="7" borderId="2" xfId="2" applyNumberFormat="1" applyFont="1" applyFill="1" applyBorder="1" applyAlignment="1" applyProtection="1">
      <alignment horizontal="center" vertical="center"/>
    </xf>
    <xf numFmtId="0" fontId="19" fillId="0" borderId="0" xfId="1" applyFont="1"/>
    <xf numFmtId="0" fontId="7" fillId="5" borderId="6" xfId="1" applyFont="1" applyFill="1" applyBorder="1" applyAlignment="1">
      <alignment horizontal="left" vertical="center"/>
    </xf>
    <xf numFmtId="0" fontId="2" fillId="0" borderId="7" xfId="1" applyBorder="1" applyAlignment="1">
      <alignment horizontal="left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6" borderId="6" xfId="1" applyFont="1" applyFill="1" applyBorder="1" applyAlignment="1">
      <alignment horizontal="center" vertical="center"/>
    </xf>
    <xf numFmtId="0" fontId="7" fillId="6" borderId="8" xfId="1" applyFont="1" applyFill="1" applyBorder="1" applyAlignment="1">
      <alignment horizontal="center" vertical="center"/>
    </xf>
    <xf numFmtId="0" fontId="7" fillId="6" borderId="7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7" fillId="5" borderId="7" xfId="1" applyFont="1" applyFill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</cellXfs>
  <cellStyles count="40">
    <cellStyle name="Estilo 1" xfId="4"/>
    <cellStyle name="Estilo 2" xfId="5"/>
    <cellStyle name="Normal" xfId="0" builtinId="0"/>
    <cellStyle name="Normal 2" xfId="1"/>
    <cellStyle name="Normal 3" xfId="6"/>
    <cellStyle name="Normal 3 2" xfId="7"/>
    <cellStyle name="Normal 3 3" xfId="8"/>
    <cellStyle name="Normal 4" xfId="9"/>
    <cellStyle name="Normal 5" xfId="10"/>
    <cellStyle name="Normal_AGOSTO 97_1" xfId="2"/>
    <cellStyle name="Porcentagem 2" xfId="11"/>
    <cellStyle name="Separador de milhares 10" xfId="12"/>
    <cellStyle name="Separador de milhares 11" xfId="13"/>
    <cellStyle name="Separador de milhares 12" xfId="14"/>
    <cellStyle name="Separador de milhares 15" xfId="15"/>
    <cellStyle name="Separador de milhares 2" xfId="16"/>
    <cellStyle name="Separador de milhares 2 2" xfId="17"/>
    <cellStyle name="Separador de milhares 2 2 2" xfId="18"/>
    <cellStyle name="Separador de milhares 2 2 2 2" xfId="19"/>
    <cellStyle name="Separador de milhares 2 2 3" xfId="20"/>
    <cellStyle name="Separador de milhares 2 3" xfId="21"/>
    <cellStyle name="Separador de milhares 2 4" xfId="22"/>
    <cellStyle name="Separador de milhares 2 5" xfId="23"/>
    <cellStyle name="Separador de milhares 3" xfId="24"/>
    <cellStyle name="Separador de milhares 3 2" xfId="3"/>
    <cellStyle name="Separador de milhares 4" xfId="25"/>
    <cellStyle name="Separador de milhares 5" xfId="26"/>
    <cellStyle name="Separador de milhares 5 2" xfId="27"/>
    <cellStyle name="Separador de milhares 5 3" xfId="28"/>
    <cellStyle name="Separador de milhares 6" xfId="29"/>
    <cellStyle name="Separador de milhares 6 2" xfId="30"/>
    <cellStyle name="Separador de milhares 6 2 2" xfId="31"/>
    <cellStyle name="Separador de milhares 6 2 2 2" xfId="32"/>
    <cellStyle name="Separador de milhares 6 2 2 3" xfId="33"/>
    <cellStyle name="Separador de milhares 7" xfId="34"/>
    <cellStyle name="Separador de milhares 8" xfId="35"/>
    <cellStyle name="Separador de milhares 9" xfId="36"/>
    <cellStyle name="Separador de milhares 9 2" xfId="37"/>
    <cellStyle name="Separador de milhares 9 3" xfId="38"/>
    <cellStyle name="Título 5" xfId="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.004/Fluxos/JUNH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"/>
      <sheetName val="TECLAS DE MACROS"/>
      <sheetName val="Plan2"/>
      <sheetName val="ACUMULADO"/>
      <sheetName val="PAGAMENTOS"/>
      <sheetName val="NUMERAÇÃO BORDEROS"/>
      <sheetName val="CONTAS"/>
      <sheetName val="BORDERO"/>
      <sheetName val="RESUMO"/>
      <sheetName val="GESTAO"/>
      <sheetName val="ESPOLIO"/>
      <sheetName val="VLP"/>
      <sheetName val="SISTEMA"/>
      <sheetName val="FUNCOR I"/>
      <sheetName val="FUNCOR II"/>
      <sheetName val="MODERNIZAÇÃO"/>
      <sheetName val="PARADAS"/>
      <sheetName val="VIA LIVRE"/>
      <sheetName val="BILHETE UNICO"/>
      <sheetName val="CPMF"/>
      <sheetName val="PENDÊNCIAS DÉBI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BORDERO</v>
          </cell>
        </row>
        <row r="6">
          <cell r="A6">
            <v>5849</v>
          </cell>
          <cell r="B6">
            <v>5700</v>
          </cell>
          <cell r="C6">
            <v>37774</v>
          </cell>
          <cell r="D6" t="str">
            <v>DIVERSOS</v>
          </cell>
          <cell r="E6" t="str">
            <v>SISTEMA</v>
          </cell>
          <cell r="F6" t="str">
            <v>ASSUNÇÃO - AMERICA DO SUL                  5700</v>
          </cell>
          <cell r="G6">
            <v>4</v>
          </cell>
        </row>
        <row r="9">
          <cell r="A9">
            <v>5850</v>
          </cell>
          <cell r="B9">
            <v>55</v>
          </cell>
          <cell r="C9">
            <v>37775</v>
          </cell>
          <cell r="D9" t="str">
            <v>ELETROPAULO</v>
          </cell>
          <cell r="E9" t="str">
            <v>ESPOLIO</v>
          </cell>
          <cell r="F9" t="str">
            <v>ENERGIA TRAÇÃO</v>
          </cell>
          <cell r="G9">
            <v>2</v>
          </cell>
        </row>
        <row r="10">
          <cell r="A10">
            <v>5851</v>
          </cell>
          <cell r="B10">
            <v>5700</v>
          </cell>
          <cell r="C10">
            <v>37775</v>
          </cell>
          <cell r="D10" t="str">
            <v>DIVERSOS</v>
          </cell>
          <cell r="E10" t="str">
            <v>SISTEMA</v>
          </cell>
          <cell r="F10" t="str">
            <v>ASSUNÇÃO - AMERICA DO SUL                  5700</v>
          </cell>
          <cell r="G10">
            <v>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38"/>
  <sheetViews>
    <sheetView showGridLines="0" tabSelected="1" zoomScale="90" zoomScaleNormal="90" workbookViewId="0">
      <pane xSplit="5" ySplit="3" topLeftCell="U148" activePane="bottomRight" state="frozen"/>
      <selection pane="topRight" activeCell="G1" sqref="G1"/>
      <selection pane="bottomLeft" activeCell="A4" sqref="A4"/>
      <selection pane="bottomRight" activeCell="Z152" sqref="Z152"/>
    </sheetView>
  </sheetViews>
  <sheetFormatPr defaultRowHeight="12.75"/>
  <cols>
    <col min="1" max="1" width="4.85546875" style="1" customWidth="1"/>
    <col min="2" max="2" width="5.140625" style="2" customWidth="1"/>
    <col min="3" max="3" width="9.7109375" style="3" customWidth="1"/>
    <col min="4" max="4" width="52" style="4" customWidth="1"/>
    <col min="5" max="5" width="15.7109375" style="4" hidden="1" customWidth="1"/>
    <col min="6" max="9" width="19.140625" style="2" customWidth="1"/>
    <col min="10" max="26" width="17.85546875" style="2" customWidth="1"/>
    <col min="27" max="27" width="19.7109375" style="2" customWidth="1"/>
    <col min="28" max="16384" width="9.140625" style="1"/>
  </cols>
  <sheetData>
    <row r="1" spans="1:27" ht="35.1" customHeight="1">
      <c r="A1" s="55" t="s">
        <v>107</v>
      </c>
      <c r="C1" s="69" t="s">
        <v>0</v>
      </c>
      <c r="D1" s="70"/>
      <c r="E1" s="47" t="s">
        <v>1</v>
      </c>
      <c r="F1" s="48">
        <v>43010</v>
      </c>
      <c r="G1" s="48">
        <v>43011</v>
      </c>
      <c r="H1" s="48">
        <v>43012</v>
      </c>
      <c r="I1" s="48">
        <v>43013</v>
      </c>
      <c r="J1" s="48">
        <v>43014</v>
      </c>
      <c r="K1" s="48">
        <v>43017</v>
      </c>
      <c r="L1" s="48">
        <v>43018</v>
      </c>
      <c r="M1" s="48">
        <v>43019</v>
      </c>
      <c r="N1" s="48">
        <v>43021</v>
      </c>
      <c r="O1" s="48">
        <v>43024</v>
      </c>
      <c r="P1" s="48">
        <v>43025</v>
      </c>
      <c r="Q1" s="48">
        <v>43026</v>
      </c>
      <c r="R1" s="48">
        <v>43027</v>
      </c>
      <c r="S1" s="48">
        <v>43028</v>
      </c>
      <c r="T1" s="48">
        <v>43031</v>
      </c>
      <c r="U1" s="48">
        <v>43032</v>
      </c>
      <c r="V1" s="48">
        <v>43033</v>
      </c>
      <c r="W1" s="48">
        <v>43034</v>
      </c>
      <c r="X1" s="48">
        <v>43035</v>
      </c>
      <c r="Y1" s="48">
        <v>43038</v>
      </c>
      <c r="Z1" s="48">
        <v>43039</v>
      </c>
      <c r="AA1" s="49" t="s">
        <v>2</v>
      </c>
    </row>
    <row r="2" spans="1:27" ht="35.1" customHeight="1">
      <c r="A2" s="55" t="s">
        <v>107</v>
      </c>
      <c r="C2" s="71">
        <v>43009</v>
      </c>
      <c r="D2" s="72"/>
      <c r="E2" s="50" t="s">
        <v>3</v>
      </c>
      <c r="F2" s="51" t="s">
        <v>102</v>
      </c>
      <c r="G2" s="51" t="s">
        <v>103</v>
      </c>
      <c r="H2" s="51" t="s">
        <v>104</v>
      </c>
      <c r="I2" s="51" t="s">
        <v>105</v>
      </c>
      <c r="J2" s="51" t="s">
        <v>106</v>
      </c>
      <c r="K2" s="51" t="s">
        <v>102</v>
      </c>
      <c r="L2" s="51" t="s">
        <v>103</v>
      </c>
      <c r="M2" s="51" t="s">
        <v>104</v>
      </c>
      <c r="N2" s="51" t="s">
        <v>106</v>
      </c>
      <c r="O2" s="51" t="s">
        <v>102</v>
      </c>
      <c r="P2" s="51" t="s">
        <v>103</v>
      </c>
      <c r="Q2" s="51" t="s">
        <v>104</v>
      </c>
      <c r="R2" s="51" t="s">
        <v>105</v>
      </c>
      <c r="S2" s="51" t="s">
        <v>106</v>
      </c>
      <c r="T2" s="51" t="s">
        <v>102</v>
      </c>
      <c r="U2" s="51" t="s">
        <v>103</v>
      </c>
      <c r="V2" s="51" t="s">
        <v>104</v>
      </c>
      <c r="W2" s="51" t="s">
        <v>105</v>
      </c>
      <c r="X2" s="51" t="s">
        <v>106</v>
      </c>
      <c r="Y2" s="51" t="s">
        <v>102</v>
      </c>
      <c r="Z2" s="51" t="s">
        <v>103</v>
      </c>
      <c r="AA2" s="52">
        <f>+C2</f>
        <v>43009</v>
      </c>
    </row>
    <row r="3" spans="1:27" ht="35.1" customHeight="1">
      <c r="A3" s="55" t="s">
        <v>107</v>
      </c>
      <c r="E3" s="53">
        <v>2017</v>
      </c>
      <c r="F3" s="54" t="s">
        <v>7</v>
      </c>
      <c r="G3" s="54" t="s">
        <v>7</v>
      </c>
      <c r="H3" s="54" t="s">
        <v>7</v>
      </c>
      <c r="I3" s="54" t="s">
        <v>7</v>
      </c>
      <c r="J3" s="54" t="s">
        <v>7</v>
      </c>
      <c r="K3" s="54" t="s">
        <v>7</v>
      </c>
      <c r="L3" s="54" t="s">
        <v>7</v>
      </c>
      <c r="M3" s="54" t="s">
        <v>7</v>
      </c>
      <c r="N3" s="54" t="s">
        <v>7</v>
      </c>
      <c r="O3" s="54" t="s">
        <v>7</v>
      </c>
      <c r="P3" s="54" t="s">
        <v>7</v>
      </c>
      <c r="Q3" s="54" t="s">
        <v>7</v>
      </c>
      <c r="R3" s="54" t="s">
        <v>7</v>
      </c>
      <c r="S3" s="54" t="s">
        <v>7</v>
      </c>
      <c r="T3" s="54" t="s">
        <v>7</v>
      </c>
      <c r="U3" s="54" t="s">
        <v>7</v>
      </c>
      <c r="V3" s="54" t="s">
        <v>7</v>
      </c>
      <c r="W3" s="54" t="s">
        <v>7</v>
      </c>
      <c r="X3" s="54" t="s">
        <v>7</v>
      </c>
      <c r="Y3" s="54" t="s">
        <v>7</v>
      </c>
      <c r="Z3" s="54" t="s">
        <v>7</v>
      </c>
      <c r="AA3" s="54" t="str">
        <f>+Z3</f>
        <v>REAL</v>
      </c>
    </row>
    <row r="4" spans="1:27" ht="35.1" customHeight="1">
      <c r="A4" s="55" t="s">
        <v>107</v>
      </c>
      <c r="B4" s="5" t="s">
        <v>5</v>
      </c>
      <c r="C4" s="56" t="s">
        <v>6</v>
      </c>
      <c r="D4" s="57"/>
      <c r="E4" s="6">
        <v>0</v>
      </c>
      <c r="F4" s="7">
        <v>6424165.3910658285</v>
      </c>
      <c r="G4" s="7">
        <v>110160661.14106584</v>
      </c>
      <c r="H4" s="7">
        <v>86554706.188065827</v>
      </c>
      <c r="I4" s="7">
        <v>79385325.998065829</v>
      </c>
      <c r="J4" s="7">
        <v>70702703.728065833</v>
      </c>
      <c r="K4" s="7">
        <v>38058179.068065837</v>
      </c>
      <c r="L4" s="7">
        <v>107374116.24806583</v>
      </c>
      <c r="M4" s="7">
        <v>98303417.618065834</v>
      </c>
      <c r="N4" s="7">
        <v>87226734.618065834</v>
      </c>
      <c r="O4" s="7">
        <v>73014744.128065825</v>
      </c>
      <c r="P4" s="7">
        <v>36621789.508065827</v>
      </c>
      <c r="Q4" s="7">
        <v>21296824.678065829</v>
      </c>
      <c r="R4" s="7">
        <v>67552766.358065829</v>
      </c>
      <c r="S4" s="7">
        <v>51204676.378065825</v>
      </c>
      <c r="T4" s="7">
        <v>23832741.778065823</v>
      </c>
      <c r="U4" s="7">
        <v>8672467.3580658212</v>
      </c>
      <c r="V4" s="7">
        <v>14479250.278065823</v>
      </c>
      <c r="W4" s="7">
        <v>13150786.608065825</v>
      </c>
      <c r="X4" s="7">
        <v>6287882.5980658261</v>
      </c>
      <c r="Y4" s="7">
        <v>9747197.4480658248</v>
      </c>
      <c r="Z4" s="7">
        <v>5286218.3080658168</v>
      </c>
      <c r="AA4" s="7">
        <f>+E153</f>
        <v>6424165.3910658285</v>
      </c>
    </row>
    <row r="5" spans="1:27" s="8" customFormat="1" ht="35.1" customHeight="1">
      <c r="A5" s="55" t="s">
        <v>107</v>
      </c>
      <c r="B5" s="5" t="s">
        <v>8</v>
      </c>
      <c r="C5" s="56" t="s">
        <v>4</v>
      </c>
      <c r="D5" s="68"/>
      <c r="E5" s="9">
        <v>0</v>
      </c>
      <c r="F5" s="10">
        <v>21526741.920000002</v>
      </c>
      <c r="G5" s="10">
        <v>21986570.359999996</v>
      </c>
      <c r="H5" s="10">
        <v>16395214.07</v>
      </c>
      <c r="I5" s="10">
        <v>15088502.720000001</v>
      </c>
      <c r="J5" s="10">
        <v>10850332.129999999</v>
      </c>
      <c r="K5" s="10">
        <v>11091143.170000002</v>
      </c>
      <c r="L5" s="10">
        <v>13879713.379999999</v>
      </c>
      <c r="M5" s="10">
        <v>13092799.450000001</v>
      </c>
      <c r="N5" s="10">
        <v>9701125.5099999979</v>
      </c>
      <c r="O5" s="10">
        <v>9122854.3499999996</v>
      </c>
      <c r="P5" s="10">
        <v>10320555.550000003</v>
      </c>
      <c r="Q5" s="10">
        <v>10777927.73</v>
      </c>
      <c r="R5" s="10">
        <v>10988963.15</v>
      </c>
      <c r="S5" s="10">
        <v>11235102.369999997</v>
      </c>
      <c r="T5" s="10">
        <v>7959324.8099999996</v>
      </c>
      <c r="U5" s="10">
        <v>22045038.850000001</v>
      </c>
      <c r="V5" s="10">
        <v>26078142.210000001</v>
      </c>
      <c r="W5" s="10">
        <v>16349965.699999999</v>
      </c>
      <c r="X5" s="10">
        <v>28462418.039999999</v>
      </c>
      <c r="Y5" s="10">
        <v>23126807.099999998</v>
      </c>
      <c r="Z5" s="10">
        <v>27308109.18</v>
      </c>
      <c r="AA5" s="10">
        <f t="shared" ref="AA5" si="0">+AA6+AA15</f>
        <v>337387351.74999994</v>
      </c>
    </row>
    <row r="6" spans="1:27" s="8" customFormat="1" ht="35.1" customHeight="1">
      <c r="A6" s="55" t="s">
        <v>107</v>
      </c>
      <c r="B6" s="11" t="s">
        <v>9</v>
      </c>
      <c r="C6" s="63" t="s">
        <v>10</v>
      </c>
      <c r="D6" s="67"/>
      <c r="E6" s="12">
        <v>0</v>
      </c>
      <c r="F6" s="13">
        <v>21501357.780000001</v>
      </c>
      <c r="G6" s="13">
        <v>21946818.869999997</v>
      </c>
      <c r="H6" s="13">
        <v>16393216.67</v>
      </c>
      <c r="I6" s="13">
        <v>15085545.42</v>
      </c>
      <c r="J6" s="13">
        <v>10846020.359999999</v>
      </c>
      <c r="K6" s="13">
        <v>10818102.530000001</v>
      </c>
      <c r="L6" s="13">
        <v>13876392.039999999</v>
      </c>
      <c r="M6" s="13">
        <v>13092799.450000001</v>
      </c>
      <c r="N6" s="13">
        <v>9691097.9699999988</v>
      </c>
      <c r="O6" s="13">
        <v>9082282.75</v>
      </c>
      <c r="P6" s="13">
        <v>10317290.910000002</v>
      </c>
      <c r="Q6" s="13">
        <v>10299019.02</v>
      </c>
      <c r="R6" s="13">
        <v>10985833.59</v>
      </c>
      <c r="S6" s="13">
        <v>11232718.579999998</v>
      </c>
      <c r="T6" s="13">
        <v>7957328.3999999994</v>
      </c>
      <c r="U6" s="13">
        <v>22044479.040000003</v>
      </c>
      <c r="V6" s="13">
        <v>26077372.060000002</v>
      </c>
      <c r="W6" s="13">
        <v>16349153.42</v>
      </c>
      <c r="X6" s="13">
        <v>28461815.699999999</v>
      </c>
      <c r="Y6" s="13">
        <v>23018107.469999999</v>
      </c>
      <c r="Z6" s="13">
        <v>26384491.259999998</v>
      </c>
      <c r="AA6" s="13">
        <f t="shared" ref="AA6" si="1">SUM(AA7:AA14)</f>
        <v>335461243.28999996</v>
      </c>
    </row>
    <row r="7" spans="1:27" s="8" customFormat="1" ht="35.1" customHeight="1">
      <c r="A7" s="55" t="s">
        <v>107</v>
      </c>
      <c r="B7" s="14"/>
      <c r="C7" s="15"/>
      <c r="D7" s="16" t="s">
        <v>11</v>
      </c>
      <c r="E7" s="17"/>
      <c r="F7" s="18">
        <v>84863.88</v>
      </c>
      <c r="G7" s="18">
        <v>14325.2</v>
      </c>
      <c r="H7" s="18">
        <v>15406</v>
      </c>
      <c r="I7" s="18">
        <v>54793.66</v>
      </c>
      <c r="J7" s="18">
        <v>8454.4</v>
      </c>
      <c r="K7" s="18">
        <v>14775</v>
      </c>
      <c r="L7" s="18">
        <v>3862.32</v>
      </c>
      <c r="M7" s="18">
        <v>5905.2</v>
      </c>
      <c r="N7" s="18">
        <v>13624.83</v>
      </c>
      <c r="O7" s="18">
        <v>125726.52</v>
      </c>
      <c r="P7" s="18">
        <v>129267.13</v>
      </c>
      <c r="Q7" s="18">
        <v>30346.6</v>
      </c>
      <c r="R7" s="18">
        <v>40610.21</v>
      </c>
      <c r="S7" s="18">
        <v>41999.9</v>
      </c>
      <c r="T7" s="18">
        <v>59605.82</v>
      </c>
      <c r="U7" s="18">
        <v>11995.62</v>
      </c>
      <c r="V7" s="18">
        <v>89472.05</v>
      </c>
      <c r="W7" s="18">
        <v>92993.25</v>
      </c>
      <c r="X7" s="18">
        <v>189640.4</v>
      </c>
      <c r="Y7" s="18">
        <v>75545.240000000005</v>
      </c>
      <c r="Z7" s="18">
        <v>15175.7</v>
      </c>
      <c r="AA7" s="18">
        <f t="shared" ref="AA7:AA14" si="2">SUM(F7:Z7)</f>
        <v>1118388.93</v>
      </c>
    </row>
    <row r="8" spans="1:27" s="8" customFormat="1" ht="35.1" customHeight="1">
      <c r="A8" s="55" t="s">
        <v>107</v>
      </c>
      <c r="B8" s="14"/>
      <c r="C8" s="15"/>
      <c r="D8" s="16" t="s">
        <v>12</v>
      </c>
      <c r="E8" s="17"/>
      <c r="F8" s="18">
        <v>0</v>
      </c>
      <c r="G8" s="18">
        <v>8791.4699999999993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3862.43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f t="shared" si="2"/>
        <v>12653.9</v>
      </c>
    </row>
    <row r="9" spans="1:27" s="8" customFormat="1" ht="35.1" customHeight="1">
      <c r="A9" s="55" t="s">
        <v>107</v>
      </c>
      <c r="B9" s="14"/>
      <c r="C9" s="15"/>
      <c r="D9" s="16" t="s">
        <v>13</v>
      </c>
      <c r="E9" s="17"/>
      <c r="F9" s="18">
        <v>284257.24</v>
      </c>
      <c r="G9" s="18">
        <v>1025180.16</v>
      </c>
      <c r="H9" s="18">
        <v>466965.54</v>
      </c>
      <c r="I9" s="18">
        <v>325357.14</v>
      </c>
      <c r="J9" s="18">
        <v>340462.51</v>
      </c>
      <c r="K9" s="18">
        <v>337228.35</v>
      </c>
      <c r="L9" s="18">
        <v>1069151.02</v>
      </c>
      <c r="M9" s="18">
        <v>365257.43</v>
      </c>
      <c r="N9" s="18">
        <v>301028.02</v>
      </c>
      <c r="O9" s="18">
        <v>561501.80000000005</v>
      </c>
      <c r="P9" s="18">
        <v>811331.89</v>
      </c>
      <c r="Q9" s="18">
        <v>324865.02</v>
      </c>
      <c r="R9" s="18">
        <v>285425.95</v>
      </c>
      <c r="S9" s="18">
        <v>280076.21999999997</v>
      </c>
      <c r="T9" s="18">
        <v>248731.83</v>
      </c>
      <c r="U9" s="18">
        <v>797304.95</v>
      </c>
      <c r="V9" s="18">
        <v>298903.17</v>
      </c>
      <c r="W9" s="18">
        <v>287498.32</v>
      </c>
      <c r="X9" s="18">
        <v>282529.49</v>
      </c>
      <c r="Y9" s="18">
        <v>242824.73</v>
      </c>
      <c r="Z9" s="18">
        <v>736972.78</v>
      </c>
      <c r="AA9" s="18">
        <f t="shared" si="2"/>
        <v>9672853.5599999987</v>
      </c>
    </row>
    <row r="10" spans="1:27" s="8" customFormat="1" ht="35.1" customHeight="1">
      <c r="A10" s="55" t="s">
        <v>107</v>
      </c>
      <c r="B10" s="14"/>
      <c r="C10" s="15"/>
      <c r="D10" s="16" t="s">
        <v>14</v>
      </c>
      <c r="E10" s="17"/>
      <c r="F10" s="18">
        <v>316695.46999999997</v>
      </c>
      <c r="G10" s="18">
        <v>447248.57</v>
      </c>
      <c r="H10" s="18">
        <v>807550.62</v>
      </c>
      <c r="I10" s="18">
        <v>509834.37</v>
      </c>
      <c r="J10" s="18">
        <v>406448.72</v>
      </c>
      <c r="K10" s="18">
        <v>409642.68</v>
      </c>
      <c r="L10" s="18">
        <v>419898.9</v>
      </c>
      <c r="M10" s="18">
        <v>619613.59</v>
      </c>
      <c r="N10" s="18">
        <v>347752.01</v>
      </c>
      <c r="O10" s="18">
        <v>306184.69</v>
      </c>
      <c r="P10" s="18">
        <v>275017.64</v>
      </c>
      <c r="Q10" s="18">
        <v>556255.89</v>
      </c>
      <c r="R10" s="18">
        <v>355280.13</v>
      </c>
      <c r="S10" s="18">
        <v>309463.25</v>
      </c>
      <c r="T10" s="18">
        <v>291424.61</v>
      </c>
      <c r="U10" s="18">
        <v>322501.21999999997</v>
      </c>
      <c r="V10" s="18">
        <v>605689.98</v>
      </c>
      <c r="W10" s="18">
        <v>346140.46</v>
      </c>
      <c r="X10" s="18">
        <v>315307.84999999998</v>
      </c>
      <c r="Y10" s="18">
        <v>282647.23</v>
      </c>
      <c r="Z10" s="18">
        <v>299323.90999999997</v>
      </c>
      <c r="AA10" s="18">
        <f t="shared" si="2"/>
        <v>8549921.7899999991</v>
      </c>
    </row>
    <row r="11" spans="1:27" s="8" customFormat="1" ht="35.1" customHeight="1">
      <c r="A11" s="55" t="s">
        <v>107</v>
      </c>
      <c r="B11" s="14"/>
      <c r="C11" s="15"/>
      <c r="D11" s="16" t="s">
        <v>15</v>
      </c>
      <c r="E11" s="17"/>
      <c r="F11" s="18">
        <v>3516344.41</v>
      </c>
      <c r="G11" s="18">
        <v>6567628.7599999998</v>
      </c>
      <c r="H11" s="18">
        <v>4588704.49</v>
      </c>
      <c r="I11" s="18">
        <v>4379988.42</v>
      </c>
      <c r="J11" s="18">
        <v>3162140.29</v>
      </c>
      <c r="K11" s="18">
        <v>3287446.49</v>
      </c>
      <c r="L11" s="18">
        <v>6810090.7699999996</v>
      </c>
      <c r="M11" s="18">
        <v>5311427.92</v>
      </c>
      <c r="N11" s="18">
        <v>3155243.21</v>
      </c>
      <c r="O11" s="18">
        <v>4187372.23</v>
      </c>
      <c r="P11" s="18">
        <v>5005076.6100000003</v>
      </c>
      <c r="Q11" s="18">
        <v>4826838.12</v>
      </c>
      <c r="R11" s="18">
        <v>5163073.42</v>
      </c>
      <c r="S11" s="18">
        <v>4323318.51</v>
      </c>
      <c r="T11" s="18">
        <v>2696933.72</v>
      </c>
      <c r="U11" s="18">
        <v>11930485.42</v>
      </c>
      <c r="V11" s="18">
        <v>7460860.54</v>
      </c>
      <c r="W11" s="18">
        <v>3428894.22</v>
      </c>
      <c r="X11" s="18">
        <v>8245263.2800000003</v>
      </c>
      <c r="Y11" s="18">
        <v>3929552.31</v>
      </c>
      <c r="Z11" s="18">
        <v>5291258.55</v>
      </c>
      <c r="AA11" s="18">
        <f t="shared" si="2"/>
        <v>107267941.69</v>
      </c>
    </row>
    <row r="12" spans="1:27" ht="35.1" customHeight="1">
      <c r="A12" s="55" t="s">
        <v>107</v>
      </c>
      <c r="B12" s="14"/>
      <c r="C12" s="15"/>
      <c r="D12" s="16" t="s">
        <v>16</v>
      </c>
      <c r="E12" s="17"/>
      <c r="F12" s="18">
        <v>5353316.34</v>
      </c>
      <c r="G12" s="18">
        <v>5110080.92</v>
      </c>
      <c r="H12" s="18">
        <v>5073770.5199999996</v>
      </c>
      <c r="I12" s="18">
        <v>7758201.0899999999</v>
      </c>
      <c r="J12" s="18">
        <v>4057654.04</v>
      </c>
      <c r="K12" s="18">
        <v>4503750.97</v>
      </c>
      <c r="L12" s="18">
        <v>3954394.05</v>
      </c>
      <c r="M12" s="18">
        <v>5077594.4400000004</v>
      </c>
      <c r="N12" s="18">
        <v>4731765.47</v>
      </c>
      <c r="O12" s="18">
        <v>1771838.75</v>
      </c>
      <c r="P12" s="18">
        <v>2789499.94</v>
      </c>
      <c r="Q12" s="18">
        <v>3403134.73</v>
      </c>
      <c r="R12" s="18">
        <v>3648918.79</v>
      </c>
      <c r="S12" s="18">
        <v>5344523.68</v>
      </c>
      <c r="T12" s="18">
        <v>3713679.68</v>
      </c>
      <c r="U12" s="18">
        <v>7553228.7199999997</v>
      </c>
      <c r="V12" s="18">
        <v>14675977.390000001</v>
      </c>
      <c r="W12" s="18">
        <v>8961748.25</v>
      </c>
      <c r="X12" s="18">
        <v>12613504.380000001</v>
      </c>
      <c r="Y12" s="18">
        <v>9344645.4199999999</v>
      </c>
      <c r="Z12" s="18">
        <v>7408741.6399999997</v>
      </c>
      <c r="AA12" s="18">
        <f t="shared" si="2"/>
        <v>126849969.20999998</v>
      </c>
    </row>
    <row r="13" spans="1:27" ht="35.1" customHeight="1">
      <c r="A13" s="55" t="s">
        <v>107</v>
      </c>
      <c r="B13" s="14"/>
      <c r="C13" s="15"/>
      <c r="D13" s="16" t="s">
        <v>17</v>
      </c>
      <c r="E13" s="17"/>
      <c r="F13" s="18">
        <v>11670113.26</v>
      </c>
      <c r="G13" s="18">
        <v>8429431.8200000003</v>
      </c>
      <c r="H13" s="18">
        <v>5149059.63</v>
      </c>
      <c r="I13" s="18">
        <v>1874811.42</v>
      </c>
      <c r="J13" s="18">
        <v>2746728.97</v>
      </c>
      <c r="K13" s="18">
        <v>2139688.65</v>
      </c>
      <c r="L13" s="18">
        <v>1499815.34</v>
      </c>
      <c r="M13" s="18">
        <v>1569674.23</v>
      </c>
      <c r="N13" s="18">
        <v>1049021.42</v>
      </c>
      <c r="O13" s="18">
        <v>2060477.76</v>
      </c>
      <c r="P13" s="18">
        <v>1240943.6200000001</v>
      </c>
      <c r="Q13" s="18">
        <v>1041347.82</v>
      </c>
      <c r="R13" s="18">
        <v>1425057.61</v>
      </c>
      <c r="S13" s="18">
        <v>873109.01</v>
      </c>
      <c r="T13" s="18">
        <v>889972.94</v>
      </c>
      <c r="U13" s="18">
        <v>1355679.76</v>
      </c>
      <c r="V13" s="18">
        <v>2841970.77</v>
      </c>
      <c r="W13" s="18">
        <v>3153254.7</v>
      </c>
      <c r="X13" s="18">
        <v>6708422.1399999997</v>
      </c>
      <c r="Y13" s="18">
        <v>9034807.5199999996</v>
      </c>
      <c r="Z13" s="18">
        <v>12414720.33</v>
      </c>
      <c r="AA13" s="18">
        <f t="shared" si="2"/>
        <v>79168108.719999984</v>
      </c>
    </row>
    <row r="14" spans="1:27" ht="35.1" customHeight="1">
      <c r="A14" s="55" t="s">
        <v>107</v>
      </c>
      <c r="B14" s="14"/>
      <c r="C14" s="15"/>
      <c r="D14" s="16" t="s">
        <v>18</v>
      </c>
      <c r="E14" s="17"/>
      <c r="F14" s="18">
        <v>275767.18</v>
      </c>
      <c r="G14" s="18">
        <v>344131.97</v>
      </c>
      <c r="H14" s="18">
        <v>291759.87</v>
      </c>
      <c r="I14" s="18">
        <v>182559.32</v>
      </c>
      <c r="J14" s="18">
        <v>124131.43</v>
      </c>
      <c r="K14" s="18">
        <v>125570.39</v>
      </c>
      <c r="L14" s="18">
        <v>119179.64</v>
      </c>
      <c r="M14" s="18">
        <v>143326.64000000001</v>
      </c>
      <c r="N14" s="18">
        <v>92663.01</v>
      </c>
      <c r="O14" s="18">
        <v>69181</v>
      </c>
      <c r="P14" s="18">
        <v>62291.65</v>
      </c>
      <c r="Q14" s="18">
        <v>116230.84</v>
      </c>
      <c r="R14" s="18">
        <v>67467.48</v>
      </c>
      <c r="S14" s="18">
        <v>60228.01</v>
      </c>
      <c r="T14" s="18">
        <v>56979.8</v>
      </c>
      <c r="U14" s="18">
        <v>73283.350000000006</v>
      </c>
      <c r="V14" s="18">
        <v>104498.16</v>
      </c>
      <c r="W14" s="18">
        <v>78624.22</v>
      </c>
      <c r="X14" s="18">
        <v>107148.16</v>
      </c>
      <c r="Y14" s="18">
        <v>108085.02</v>
      </c>
      <c r="Z14" s="18">
        <v>218298.35</v>
      </c>
      <c r="AA14" s="18">
        <f t="shared" si="2"/>
        <v>2821405.49</v>
      </c>
    </row>
    <row r="15" spans="1:27" s="8" customFormat="1" ht="35.1" customHeight="1">
      <c r="A15" s="55" t="s">
        <v>107</v>
      </c>
      <c r="B15" s="11" t="s">
        <v>9</v>
      </c>
      <c r="C15" s="63" t="s">
        <v>19</v>
      </c>
      <c r="D15" s="67" t="s">
        <v>19</v>
      </c>
      <c r="E15" s="12">
        <v>0</v>
      </c>
      <c r="F15" s="13">
        <v>25384.14</v>
      </c>
      <c r="G15" s="13">
        <v>39751.49</v>
      </c>
      <c r="H15" s="13">
        <v>1997.4</v>
      </c>
      <c r="I15" s="13">
        <v>2957.3</v>
      </c>
      <c r="J15" s="13">
        <v>4311.7700000000004</v>
      </c>
      <c r="K15" s="13">
        <v>273040.64000000001</v>
      </c>
      <c r="L15" s="13">
        <v>3321.34</v>
      </c>
      <c r="M15" s="13">
        <v>0</v>
      </c>
      <c r="N15" s="13">
        <v>10027.540000000001</v>
      </c>
      <c r="O15" s="13">
        <v>40571.600000000006</v>
      </c>
      <c r="P15" s="13">
        <v>3264.64</v>
      </c>
      <c r="Q15" s="13">
        <v>478908.71</v>
      </c>
      <c r="R15" s="13">
        <v>3129.56</v>
      </c>
      <c r="S15" s="13">
        <v>2383.79</v>
      </c>
      <c r="T15" s="13">
        <v>1996.41</v>
      </c>
      <c r="U15" s="13">
        <v>559.80999999999995</v>
      </c>
      <c r="V15" s="13">
        <v>770.15</v>
      </c>
      <c r="W15" s="13">
        <v>812.28</v>
      </c>
      <c r="X15" s="13">
        <v>602.34</v>
      </c>
      <c r="Y15" s="13">
        <v>108699.63</v>
      </c>
      <c r="Z15" s="13">
        <v>923617.92</v>
      </c>
      <c r="AA15" s="13">
        <f t="shared" ref="AA15" si="3">SUM(AA16:AA26)</f>
        <v>1926108.46</v>
      </c>
    </row>
    <row r="16" spans="1:27" ht="35.1" customHeight="1">
      <c r="A16" s="55" t="s">
        <v>108</v>
      </c>
      <c r="B16" s="19" t="s">
        <v>9</v>
      </c>
      <c r="C16" s="20"/>
      <c r="D16" s="21" t="s">
        <v>20</v>
      </c>
      <c r="E16" s="17"/>
      <c r="F16" s="22">
        <v>137.1</v>
      </c>
      <c r="G16" s="22">
        <v>1207.95</v>
      </c>
      <c r="H16" s="22">
        <v>1997.4</v>
      </c>
      <c r="I16" s="22">
        <v>2957.3</v>
      </c>
      <c r="J16" s="22">
        <v>4311.7700000000004</v>
      </c>
      <c r="K16" s="22">
        <v>5590.86</v>
      </c>
      <c r="L16" s="22">
        <v>3321.34</v>
      </c>
      <c r="M16" s="22">
        <v>0</v>
      </c>
      <c r="N16" s="22">
        <v>10027.540000000001</v>
      </c>
      <c r="O16" s="22">
        <v>8770.0400000000009</v>
      </c>
      <c r="P16" s="22">
        <v>3264.64</v>
      </c>
      <c r="Q16" s="22">
        <v>2135.9499999999998</v>
      </c>
      <c r="R16" s="22">
        <v>3129.56</v>
      </c>
      <c r="S16" s="22">
        <v>2383.79</v>
      </c>
      <c r="T16" s="22">
        <v>1996.41</v>
      </c>
      <c r="U16" s="22">
        <v>559.80999999999995</v>
      </c>
      <c r="V16" s="22">
        <v>770.15</v>
      </c>
      <c r="W16" s="22">
        <v>812.28</v>
      </c>
      <c r="X16" s="22">
        <v>602.34</v>
      </c>
      <c r="Y16" s="22">
        <v>1407.32</v>
      </c>
      <c r="Z16" s="22">
        <v>741.25</v>
      </c>
      <c r="AA16" s="22">
        <f t="shared" ref="AA16:AA26" si="4">SUM(F16:Z16)</f>
        <v>56124.799999999996</v>
      </c>
    </row>
    <row r="17" spans="1:27" ht="35.1" customHeight="1">
      <c r="A17" s="55" t="s">
        <v>108</v>
      </c>
      <c r="B17" s="19" t="s">
        <v>9</v>
      </c>
      <c r="C17" s="20"/>
      <c r="D17" s="21" t="s">
        <v>21</v>
      </c>
      <c r="E17" s="17"/>
      <c r="F17" s="22">
        <v>0</v>
      </c>
      <c r="G17" s="22">
        <v>38543.54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f t="shared" si="4"/>
        <v>38543.54</v>
      </c>
    </row>
    <row r="18" spans="1:27" ht="35.1" customHeight="1">
      <c r="A18" s="55" t="s">
        <v>108</v>
      </c>
      <c r="B18" s="19" t="s">
        <v>9</v>
      </c>
      <c r="C18" s="20"/>
      <c r="D18" s="21" t="s">
        <v>22</v>
      </c>
      <c r="E18" s="17"/>
      <c r="F18" s="22">
        <v>25247.040000000001</v>
      </c>
      <c r="G18" s="22">
        <v>0</v>
      </c>
      <c r="H18" s="22">
        <v>0</v>
      </c>
      <c r="I18" s="22">
        <v>0</v>
      </c>
      <c r="J18" s="22">
        <v>0</v>
      </c>
      <c r="K18" s="22">
        <v>124656.71</v>
      </c>
      <c r="L18" s="22">
        <v>0</v>
      </c>
      <c r="M18" s="22">
        <v>0</v>
      </c>
      <c r="N18" s="22">
        <v>0</v>
      </c>
      <c r="O18" s="22">
        <v>31801.56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107292.31</v>
      </c>
      <c r="Z18" s="22">
        <v>0</v>
      </c>
      <c r="AA18" s="22">
        <f t="shared" si="4"/>
        <v>288997.62</v>
      </c>
    </row>
    <row r="19" spans="1:27" ht="35.1" customHeight="1">
      <c r="A19" s="55" t="s">
        <v>108</v>
      </c>
      <c r="B19" s="19" t="s">
        <v>9</v>
      </c>
      <c r="C19" s="20"/>
      <c r="D19" s="21" t="s">
        <v>23</v>
      </c>
      <c r="E19" s="17"/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f t="shared" si="4"/>
        <v>0</v>
      </c>
    </row>
    <row r="20" spans="1:27" ht="35.1" customHeight="1">
      <c r="A20" s="55" t="s">
        <v>108</v>
      </c>
      <c r="B20" s="19" t="s">
        <v>9</v>
      </c>
      <c r="C20" s="20"/>
      <c r="D20" s="21" t="s">
        <v>24</v>
      </c>
      <c r="E20" s="17"/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476772.76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f t="shared" si="4"/>
        <v>476772.76</v>
      </c>
    </row>
    <row r="21" spans="1:27" ht="35.1" customHeight="1">
      <c r="A21" s="55" t="s">
        <v>108</v>
      </c>
      <c r="B21" s="19" t="s">
        <v>9</v>
      </c>
      <c r="C21" s="20"/>
      <c r="D21" s="21" t="s">
        <v>25</v>
      </c>
      <c r="E21" s="17"/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f t="shared" si="4"/>
        <v>0</v>
      </c>
    </row>
    <row r="22" spans="1:27" ht="35.1" customHeight="1">
      <c r="A22" s="55" t="s">
        <v>108</v>
      </c>
      <c r="B22" s="19" t="s">
        <v>9</v>
      </c>
      <c r="C22" s="20"/>
      <c r="D22" s="21" t="s">
        <v>26</v>
      </c>
      <c r="E22" s="17"/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142793.07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922876.67</v>
      </c>
      <c r="AA22" s="22">
        <f t="shared" si="4"/>
        <v>1065669.74</v>
      </c>
    </row>
    <row r="23" spans="1:27" ht="35.1" customHeight="1">
      <c r="A23" s="55" t="s">
        <v>108</v>
      </c>
      <c r="B23" s="19" t="s">
        <v>9</v>
      </c>
      <c r="C23" s="20"/>
      <c r="D23" s="21" t="s">
        <v>27</v>
      </c>
      <c r="E23" s="17"/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f t="shared" si="4"/>
        <v>0</v>
      </c>
    </row>
    <row r="24" spans="1:27" ht="35.1" customHeight="1">
      <c r="A24" s="55" t="s">
        <v>108</v>
      </c>
      <c r="B24" s="19" t="s">
        <v>9</v>
      </c>
      <c r="C24" s="20"/>
      <c r="D24" s="21" t="s">
        <v>28</v>
      </c>
      <c r="E24" s="17"/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f t="shared" si="4"/>
        <v>0</v>
      </c>
    </row>
    <row r="25" spans="1:27" ht="35.1" customHeight="1">
      <c r="A25" s="55" t="s">
        <v>108</v>
      </c>
      <c r="B25" s="19" t="s">
        <v>9</v>
      </c>
      <c r="C25" s="20"/>
      <c r="D25" s="21" t="s">
        <v>29</v>
      </c>
      <c r="E25" s="17"/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f t="shared" si="4"/>
        <v>0</v>
      </c>
    </row>
    <row r="26" spans="1:27" s="8" customFormat="1" ht="35.1" customHeight="1">
      <c r="A26" s="55" t="s">
        <v>108</v>
      </c>
      <c r="B26" s="19" t="s">
        <v>9</v>
      </c>
      <c r="C26" s="20"/>
      <c r="D26" s="21" t="s">
        <v>30</v>
      </c>
      <c r="E26" s="17"/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f t="shared" si="4"/>
        <v>0</v>
      </c>
    </row>
    <row r="27" spans="1:27" ht="35.1" customHeight="1">
      <c r="A27" s="55"/>
      <c r="C27" s="4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35.1" customHeight="1">
      <c r="A28" s="55"/>
      <c r="B28" s="14" t="s">
        <v>31</v>
      </c>
      <c r="C28" s="58" t="s">
        <v>32</v>
      </c>
      <c r="D28" s="59"/>
      <c r="E28" s="24">
        <v>0</v>
      </c>
      <c r="F28" s="25">
        <v>37790246.170000002</v>
      </c>
      <c r="G28" s="25">
        <v>45592525.313000001</v>
      </c>
      <c r="H28" s="25">
        <v>23564594.259999998</v>
      </c>
      <c r="I28" s="25">
        <v>23771124.989999998</v>
      </c>
      <c r="J28" s="25">
        <v>43494856.789999992</v>
      </c>
      <c r="K28" s="25">
        <v>21775205.990000002</v>
      </c>
      <c r="L28" s="25">
        <v>22950412.010000002</v>
      </c>
      <c r="M28" s="25">
        <v>24169482.450000003</v>
      </c>
      <c r="N28" s="25">
        <v>23913116.000000004</v>
      </c>
      <c r="O28" s="25">
        <v>45515808.969999999</v>
      </c>
      <c r="P28" s="25">
        <v>25645520.380000003</v>
      </c>
      <c r="Q28" s="25">
        <v>23989361.050000001</v>
      </c>
      <c r="R28" s="25">
        <v>33437053.130000003</v>
      </c>
      <c r="S28" s="25">
        <v>38607036.969999999</v>
      </c>
      <c r="T28" s="25">
        <v>23119599.23</v>
      </c>
      <c r="U28" s="25">
        <v>19838255.93</v>
      </c>
      <c r="V28" s="25">
        <v>27406605.879999999</v>
      </c>
      <c r="W28" s="25">
        <v>23748991.739999998</v>
      </c>
      <c r="X28" s="25">
        <v>25003103.190000001</v>
      </c>
      <c r="Y28" s="25">
        <v>27587786.240000006</v>
      </c>
      <c r="Z28" s="25">
        <v>26354444.049999997</v>
      </c>
      <c r="AA28" s="25">
        <f>+AA74</f>
        <v>607275130.73299992</v>
      </c>
    </row>
    <row r="29" spans="1:27" s="29" customFormat="1" ht="35.1" customHeight="1">
      <c r="A29" s="55"/>
      <c r="B29" s="26"/>
      <c r="C29" s="27"/>
      <c r="D29" s="27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35.1" customHeight="1">
      <c r="A30" s="55" t="s">
        <v>108</v>
      </c>
      <c r="B30" s="63" t="s">
        <v>33</v>
      </c>
      <c r="C30" s="64"/>
      <c r="D30" s="65"/>
      <c r="E30" s="30">
        <v>0</v>
      </c>
      <c r="F30" s="31">
        <v>23303291.240000002</v>
      </c>
      <c r="G30" s="31">
        <v>44981176.512999997</v>
      </c>
      <c r="H30" s="31">
        <v>23564594.259999998</v>
      </c>
      <c r="I30" s="31">
        <v>23771124.989999998</v>
      </c>
      <c r="J30" s="31">
        <v>43494856.789999992</v>
      </c>
      <c r="K30" s="31">
        <v>21775205.990000002</v>
      </c>
      <c r="L30" s="31">
        <v>22950412.010000002</v>
      </c>
      <c r="M30" s="31">
        <v>24169482.450000003</v>
      </c>
      <c r="N30" s="31">
        <v>23913116.000000004</v>
      </c>
      <c r="O30" s="31">
        <v>45515808.969999999</v>
      </c>
      <c r="P30" s="31">
        <v>25645520.380000003</v>
      </c>
      <c r="Q30" s="31">
        <v>23989361.050000001</v>
      </c>
      <c r="R30" s="31">
        <v>33437053.130000003</v>
      </c>
      <c r="S30" s="31">
        <v>38607036.969999999</v>
      </c>
      <c r="T30" s="31">
        <v>23119599.23</v>
      </c>
      <c r="U30" s="31">
        <v>23270722.449999999</v>
      </c>
      <c r="V30" s="31">
        <v>23974139.360000003</v>
      </c>
      <c r="W30" s="31">
        <v>23748991.739999998</v>
      </c>
      <c r="X30" s="31">
        <v>45130260.909999996</v>
      </c>
      <c r="Y30" s="31">
        <v>22863689.310000002</v>
      </c>
      <c r="Z30" s="31">
        <v>26466446.779999997</v>
      </c>
      <c r="AA30" s="31">
        <f t="shared" ref="AA30" si="5">+AA31+AA48+AA52+AA65+AA71</f>
        <v>607691890.523</v>
      </c>
    </row>
    <row r="31" spans="1:27" ht="35.1" customHeight="1">
      <c r="A31" s="55" t="s">
        <v>108</v>
      </c>
      <c r="B31" s="60" t="s">
        <v>34</v>
      </c>
      <c r="C31" s="61"/>
      <c r="D31" s="62"/>
      <c r="E31" s="32">
        <v>0</v>
      </c>
      <c r="F31" s="33">
        <v>51925.18</v>
      </c>
      <c r="G31" s="33">
        <v>3134912.8499999996</v>
      </c>
      <c r="H31" s="33">
        <v>96157.35</v>
      </c>
      <c r="I31" s="33">
        <v>80770.67</v>
      </c>
      <c r="J31" s="33">
        <v>-22004.65</v>
      </c>
      <c r="K31" s="33">
        <v>115858.57999999999</v>
      </c>
      <c r="L31" s="33">
        <v>-59784.860000000015</v>
      </c>
      <c r="M31" s="33">
        <v>56950.01999999999</v>
      </c>
      <c r="N31" s="33">
        <v>40383.64</v>
      </c>
      <c r="O31" s="33">
        <v>303308.71000000002</v>
      </c>
      <c r="P31" s="33">
        <v>176841.00999999998</v>
      </c>
      <c r="Q31" s="33">
        <v>39182.22</v>
      </c>
      <c r="R31" s="33">
        <v>467205.92000000004</v>
      </c>
      <c r="S31" s="33">
        <v>51366.67</v>
      </c>
      <c r="T31" s="33">
        <v>39594.520000000004</v>
      </c>
      <c r="U31" s="33">
        <v>-159083</v>
      </c>
      <c r="V31" s="33">
        <v>125573.97</v>
      </c>
      <c r="W31" s="33">
        <v>26414.240000000002</v>
      </c>
      <c r="X31" s="33">
        <v>-184976.03999999998</v>
      </c>
      <c r="Y31" s="33">
        <v>44339.88</v>
      </c>
      <c r="Z31" s="33">
        <v>2609309.11</v>
      </c>
      <c r="AA31" s="33">
        <f t="shared" ref="AA31" si="6">SUM(AA32:AA47)</f>
        <v>7034245.9900000002</v>
      </c>
    </row>
    <row r="32" spans="1:27" ht="35.1" customHeight="1">
      <c r="A32" s="55" t="s">
        <v>108</v>
      </c>
      <c r="B32" s="14" t="s">
        <v>9</v>
      </c>
      <c r="C32" s="15">
        <v>208</v>
      </c>
      <c r="D32" s="34" t="s">
        <v>35</v>
      </c>
      <c r="E32" s="17"/>
      <c r="F32" s="22">
        <v>0</v>
      </c>
      <c r="G32" s="22">
        <v>181.34</v>
      </c>
      <c r="H32" s="22">
        <v>0</v>
      </c>
      <c r="I32" s="22">
        <v>29673.72</v>
      </c>
      <c r="J32" s="22">
        <v>0</v>
      </c>
      <c r="K32" s="22">
        <v>0</v>
      </c>
      <c r="L32" s="22">
        <v>1040.3699999999999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f t="shared" ref="AA32:AA47" si="7">SUM(F32:Z32)</f>
        <v>30895.43</v>
      </c>
    </row>
    <row r="33" spans="1:27" ht="35.1" customHeight="1">
      <c r="A33" s="55" t="s">
        <v>108</v>
      </c>
      <c r="B33" s="14" t="s">
        <v>9</v>
      </c>
      <c r="C33" s="15">
        <v>215</v>
      </c>
      <c r="D33" s="34" t="s">
        <v>36</v>
      </c>
      <c r="E33" s="17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400061.11</v>
      </c>
      <c r="AA33" s="22">
        <f t="shared" si="7"/>
        <v>400061.11</v>
      </c>
    </row>
    <row r="34" spans="1:27" ht="35.1" customHeight="1">
      <c r="A34" s="55" t="s">
        <v>108</v>
      </c>
      <c r="B34" s="14" t="s">
        <v>9</v>
      </c>
      <c r="C34" s="15">
        <v>217</v>
      </c>
      <c r="D34" s="34" t="s">
        <v>37</v>
      </c>
      <c r="E34" s="17"/>
      <c r="F34" s="22">
        <v>37.6</v>
      </c>
      <c r="G34" s="22">
        <v>0</v>
      </c>
      <c r="H34" s="22">
        <v>0</v>
      </c>
      <c r="I34" s="22">
        <v>9.4</v>
      </c>
      <c r="J34" s="22">
        <v>9.4</v>
      </c>
      <c r="K34" s="22">
        <v>42.269999999999996</v>
      </c>
      <c r="L34" s="22">
        <v>9.4</v>
      </c>
      <c r="M34" s="22">
        <v>0</v>
      </c>
      <c r="N34" s="22">
        <v>0</v>
      </c>
      <c r="O34" s="22">
        <v>9.4</v>
      </c>
      <c r="P34" s="22">
        <v>0</v>
      </c>
      <c r="Q34" s="22">
        <v>18.8</v>
      </c>
      <c r="R34" s="22">
        <v>9.4</v>
      </c>
      <c r="S34" s="22">
        <v>0</v>
      </c>
      <c r="T34" s="22">
        <v>9.4</v>
      </c>
      <c r="U34" s="22">
        <v>9.4</v>
      </c>
      <c r="V34" s="22">
        <v>0</v>
      </c>
      <c r="W34" s="22">
        <v>18.8</v>
      </c>
      <c r="X34" s="22">
        <v>9.4</v>
      </c>
      <c r="Y34" s="22">
        <v>18.8</v>
      </c>
      <c r="Z34" s="22">
        <v>18.8</v>
      </c>
      <c r="AA34" s="22">
        <f t="shared" si="7"/>
        <v>230.27000000000007</v>
      </c>
    </row>
    <row r="35" spans="1:27" ht="35.1" customHeight="1">
      <c r="A35" s="55" t="s">
        <v>108</v>
      </c>
      <c r="B35" s="14" t="s">
        <v>9</v>
      </c>
      <c r="C35" s="15" t="s">
        <v>38</v>
      </c>
      <c r="D35" s="34" t="s">
        <v>39</v>
      </c>
      <c r="E35" s="17"/>
      <c r="F35" s="22">
        <v>17752.5</v>
      </c>
      <c r="G35" s="22">
        <v>19827.16</v>
      </c>
      <c r="H35" s="22">
        <v>33843.97</v>
      </c>
      <c r="I35" s="22">
        <v>13639.81</v>
      </c>
      <c r="J35" s="22">
        <v>-56605.48</v>
      </c>
      <c r="K35" s="22">
        <v>86076.829999999987</v>
      </c>
      <c r="L35" s="22">
        <v>-125121.34000000001</v>
      </c>
      <c r="M35" s="22">
        <v>-5511.1</v>
      </c>
      <c r="N35" s="22">
        <v>15779.6</v>
      </c>
      <c r="O35" s="22">
        <v>104446.51000000001</v>
      </c>
      <c r="P35" s="22">
        <v>157253.30999999997</v>
      </c>
      <c r="Q35" s="22">
        <v>-565.73</v>
      </c>
      <c r="R35" s="22">
        <v>442173.85000000003</v>
      </c>
      <c r="S35" s="22">
        <v>29654.449999999997</v>
      </c>
      <c r="T35" s="22">
        <v>12000</v>
      </c>
      <c r="U35" s="22">
        <v>-182159.09</v>
      </c>
      <c r="V35" s="22">
        <v>82765.899999999994</v>
      </c>
      <c r="W35" s="22">
        <v>0</v>
      </c>
      <c r="X35" s="22">
        <v>-213547.05</v>
      </c>
      <c r="Y35" s="22">
        <v>16512.379999999997</v>
      </c>
      <c r="Z35" s="22">
        <v>-47966.29</v>
      </c>
      <c r="AA35" s="22">
        <f t="shared" si="7"/>
        <v>400250.19000000006</v>
      </c>
    </row>
    <row r="36" spans="1:27" ht="35.1" customHeight="1">
      <c r="A36" s="55" t="s">
        <v>108</v>
      </c>
      <c r="B36" s="14" t="s">
        <v>9</v>
      </c>
      <c r="C36" s="15">
        <v>713</v>
      </c>
      <c r="D36" s="34" t="s">
        <v>40</v>
      </c>
      <c r="E36" s="17"/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369886.11</v>
      </c>
      <c r="AA36" s="22">
        <f t="shared" si="7"/>
        <v>369886.11</v>
      </c>
    </row>
    <row r="37" spans="1:27" ht="35.1" customHeight="1">
      <c r="A37" s="55" t="s">
        <v>108</v>
      </c>
      <c r="B37" s="14" t="s">
        <v>9</v>
      </c>
      <c r="C37" s="15">
        <v>714</v>
      </c>
      <c r="D37" s="34" t="s">
        <v>41</v>
      </c>
      <c r="E37" s="17"/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16370.4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f t="shared" si="7"/>
        <v>16370.4</v>
      </c>
    </row>
    <row r="38" spans="1:27" ht="35.1" customHeight="1">
      <c r="A38" s="55" t="s">
        <v>108</v>
      </c>
      <c r="B38" s="14" t="s">
        <v>9</v>
      </c>
      <c r="C38" s="15">
        <v>716</v>
      </c>
      <c r="D38" s="34" t="s">
        <v>42</v>
      </c>
      <c r="E38" s="17"/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f t="shared" si="7"/>
        <v>0</v>
      </c>
    </row>
    <row r="39" spans="1:27" ht="35.1" customHeight="1">
      <c r="A39" s="55" t="s">
        <v>108</v>
      </c>
      <c r="B39" s="14" t="s">
        <v>9</v>
      </c>
      <c r="C39" s="15">
        <v>721</v>
      </c>
      <c r="D39" s="34" t="s">
        <v>43</v>
      </c>
      <c r="E39" s="17"/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f t="shared" si="7"/>
        <v>0</v>
      </c>
    </row>
    <row r="40" spans="1:27" ht="35.1" customHeight="1">
      <c r="A40" s="55" t="s">
        <v>108</v>
      </c>
      <c r="B40" s="14" t="s">
        <v>9</v>
      </c>
      <c r="C40" s="15">
        <v>722</v>
      </c>
      <c r="D40" s="34" t="s">
        <v>44</v>
      </c>
      <c r="E40" s="17"/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f t="shared" si="7"/>
        <v>0</v>
      </c>
    </row>
    <row r="41" spans="1:27" ht="35.1" customHeight="1">
      <c r="A41" s="55" t="s">
        <v>108</v>
      </c>
      <c r="B41" s="14" t="s">
        <v>9</v>
      </c>
      <c r="C41" s="15">
        <v>726</v>
      </c>
      <c r="D41" s="34" t="s">
        <v>45</v>
      </c>
      <c r="E41" s="17"/>
      <c r="F41" s="22">
        <v>33216.43</v>
      </c>
      <c r="G41" s="22">
        <v>41411.15</v>
      </c>
      <c r="H41" s="22">
        <v>61237.760000000009</v>
      </c>
      <c r="I41" s="22">
        <v>37447.74</v>
      </c>
      <c r="J41" s="22">
        <v>30340.25</v>
      </c>
      <c r="K41" s="22">
        <v>29739.48</v>
      </c>
      <c r="L41" s="22">
        <v>31274.21</v>
      </c>
      <c r="M41" s="22">
        <v>41947.519999999997</v>
      </c>
      <c r="N41" s="22">
        <v>24604.039999999997</v>
      </c>
      <c r="O41" s="22">
        <v>22101.920000000002</v>
      </c>
      <c r="P41" s="22">
        <v>19587.7</v>
      </c>
      <c r="Q41" s="22">
        <v>38374.28</v>
      </c>
      <c r="R41" s="22">
        <v>24832.67</v>
      </c>
      <c r="S41" s="22">
        <v>21712.220000000005</v>
      </c>
      <c r="T41" s="22">
        <v>20478.18</v>
      </c>
      <c r="U41" s="22">
        <v>23066.69</v>
      </c>
      <c r="V41" s="22">
        <v>42808.070000000007</v>
      </c>
      <c r="W41" s="22">
        <v>26345.440000000002</v>
      </c>
      <c r="X41" s="22">
        <v>28561.61</v>
      </c>
      <c r="Y41" s="22">
        <v>27208.87</v>
      </c>
      <c r="Z41" s="22">
        <v>32001.15</v>
      </c>
      <c r="AA41" s="22">
        <f t="shared" si="7"/>
        <v>658297.38</v>
      </c>
    </row>
    <row r="42" spans="1:27" ht="35.1" customHeight="1">
      <c r="A42" s="55" t="s">
        <v>108</v>
      </c>
      <c r="B42" s="14" t="s">
        <v>9</v>
      </c>
      <c r="C42" s="15">
        <v>727</v>
      </c>
      <c r="D42" s="34" t="s">
        <v>46</v>
      </c>
      <c r="E42" s="17"/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176600.88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f t="shared" si="7"/>
        <v>176600.88</v>
      </c>
    </row>
    <row r="43" spans="1:27" ht="35.1" customHeight="1">
      <c r="A43" s="55" t="s">
        <v>108</v>
      </c>
      <c r="B43" s="14" t="s">
        <v>9</v>
      </c>
      <c r="C43" s="15">
        <v>728</v>
      </c>
      <c r="D43" s="34" t="s">
        <v>47</v>
      </c>
      <c r="E43" s="17"/>
      <c r="F43" s="22">
        <v>0</v>
      </c>
      <c r="G43" s="22">
        <v>1991699.67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1788713.23</v>
      </c>
      <c r="AA43" s="22">
        <f t="shared" si="7"/>
        <v>3780412.9</v>
      </c>
    </row>
    <row r="44" spans="1:27" ht="35.1" customHeight="1">
      <c r="A44" s="55" t="s">
        <v>108</v>
      </c>
      <c r="B44" s="14" t="s">
        <v>9</v>
      </c>
      <c r="C44" s="15">
        <v>730</v>
      </c>
      <c r="D44" s="34" t="s">
        <v>48</v>
      </c>
      <c r="E44" s="17"/>
      <c r="F44" s="22">
        <v>0</v>
      </c>
      <c r="G44" s="22">
        <v>0</v>
      </c>
      <c r="H44" s="22">
        <v>0</v>
      </c>
      <c r="I44" s="22">
        <v>0</v>
      </c>
      <c r="J44" s="22">
        <v>1296.83</v>
      </c>
      <c r="K44" s="22">
        <v>0</v>
      </c>
      <c r="L44" s="22">
        <v>7236.61</v>
      </c>
      <c r="M44" s="22">
        <v>0</v>
      </c>
      <c r="N44" s="22">
        <v>0</v>
      </c>
      <c r="O44" s="22">
        <v>150</v>
      </c>
      <c r="P44" s="22">
        <v>0</v>
      </c>
      <c r="Q44" s="22">
        <v>0</v>
      </c>
      <c r="R44" s="22">
        <v>190</v>
      </c>
      <c r="S44" s="22">
        <v>0</v>
      </c>
      <c r="T44" s="22">
        <v>7106.94</v>
      </c>
      <c r="U44" s="22">
        <v>0</v>
      </c>
      <c r="V44" s="22">
        <v>0</v>
      </c>
      <c r="W44" s="22">
        <v>50</v>
      </c>
      <c r="X44" s="22">
        <v>0</v>
      </c>
      <c r="Y44" s="22">
        <v>599.83000000000004</v>
      </c>
      <c r="Z44" s="22">
        <v>0</v>
      </c>
      <c r="AA44" s="22">
        <f t="shared" si="7"/>
        <v>16630.21</v>
      </c>
    </row>
    <row r="45" spans="1:27" ht="35.1" customHeight="1">
      <c r="A45" s="55" t="s">
        <v>108</v>
      </c>
      <c r="B45" s="14" t="s">
        <v>9</v>
      </c>
      <c r="C45" s="15">
        <v>738</v>
      </c>
      <c r="D45" s="34" t="s">
        <v>49</v>
      </c>
      <c r="E45" s="17"/>
      <c r="F45" s="22">
        <v>0</v>
      </c>
      <c r="G45" s="22">
        <v>1081793.53</v>
      </c>
      <c r="H45" s="22">
        <v>0</v>
      </c>
      <c r="I45" s="22">
        <v>0</v>
      </c>
      <c r="J45" s="22">
        <v>0</v>
      </c>
      <c r="K45" s="22">
        <v>0</v>
      </c>
      <c r="L45" s="22">
        <v>25775.89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f t="shared" si="7"/>
        <v>1107569.42</v>
      </c>
    </row>
    <row r="46" spans="1:27" ht="35.1" customHeight="1">
      <c r="A46" s="55" t="s">
        <v>108</v>
      </c>
      <c r="B46" s="14" t="s">
        <v>50</v>
      </c>
      <c r="C46" s="15">
        <v>739</v>
      </c>
      <c r="D46" s="34" t="s">
        <v>51</v>
      </c>
      <c r="E46" s="17"/>
      <c r="F46" s="22">
        <v>918.65</v>
      </c>
      <c r="G46" s="22">
        <v>0</v>
      </c>
      <c r="H46" s="22">
        <v>1075.6199999999999</v>
      </c>
      <c r="I46" s="22">
        <v>0</v>
      </c>
      <c r="J46" s="22">
        <v>2954.35</v>
      </c>
      <c r="K46" s="22">
        <v>0</v>
      </c>
      <c r="L46" s="22">
        <v>0</v>
      </c>
      <c r="M46" s="22">
        <v>4143.2</v>
      </c>
      <c r="N46" s="22">
        <v>0</v>
      </c>
      <c r="O46" s="22">
        <v>0</v>
      </c>
      <c r="P46" s="22">
        <v>0</v>
      </c>
      <c r="Q46" s="22">
        <v>1354.87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f t="shared" si="7"/>
        <v>10446.689999999999</v>
      </c>
    </row>
    <row r="47" spans="1:27" ht="35.1" customHeight="1">
      <c r="A47" s="55" t="s">
        <v>108</v>
      </c>
      <c r="B47" s="14" t="s">
        <v>9</v>
      </c>
      <c r="C47" s="15">
        <v>740</v>
      </c>
      <c r="D47" s="34" t="s">
        <v>52</v>
      </c>
      <c r="E47" s="17"/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66595</v>
      </c>
      <c r="AA47" s="22">
        <f t="shared" si="7"/>
        <v>66595</v>
      </c>
    </row>
    <row r="48" spans="1:27" ht="35.1" customHeight="1">
      <c r="A48" s="55" t="s">
        <v>108</v>
      </c>
      <c r="B48" s="60" t="s">
        <v>53</v>
      </c>
      <c r="C48" s="61"/>
      <c r="D48" s="62"/>
      <c r="E48" s="32">
        <v>0</v>
      </c>
      <c r="F48" s="33">
        <v>182815.77</v>
      </c>
      <c r="G48" s="33">
        <v>182815.77</v>
      </c>
      <c r="H48" s="33">
        <v>297754.82</v>
      </c>
      <c r="I48" s="33">
        <v>182815.77</v>
      </c>
      <c r="J48" s="33">
        <v>548272.26</v>
      </c>
      <c r="K48" s="33">
        <v>182640.72</v>
      </c>
      <c r="L48" s="33">
        <v>181223.45</v>
      </c>
      <c r="M48" s="33">
        <v>181223.45</v>
      </c>
      <c r="N48" s="33">
        <v>181223.45</v>
      </c>
      <c r="O48" s="33">
        <v>543670.35</v>
      </c>
      <c r="P48" s="33">
        <v>181223.45</v>
      </c>
      <c r="Q48" s="33">
        <v>298501.86</v>
      </c>
      <c r="R48" s="33">
        <v>362446.9</v>
      </c>
      <c r="S48" s="33">
        <v>545820.89</v>
      </c>
      <c r="T48" s="33">
        <v>181223.45</v>
      </c>
      <c r="U48" s="33">
        <v>181223.45</v>
      </c>
      <c r="V48" s="33">
        <v>181223.45</v>
      </c>
      <c r="W48" s="33">
        <v>181223.45</v>
      </c>
      <c r="X48" s="33">
        <v>543670.35</v>
      </c>
      <c r="Y48" s="33">
        <v>181223.45</v>
      </c>
      <c r="Z48" s="33">
        <v>181223.45</v>
      </c>
      <c r="AA48" s="33">
        <f t="shared" ref="AA48" si="8">SUM(AA49:AA51)</f>
        <v>5683459.9600000009</v>
      </c>
    </row>
    <row r="49" spans="1:27" ht="35.1" customHeight="1">
      <c r="A49" s="55" t="s">
        <v>108</v>
      </c>
      <c r="B49" s="14" t="s">
        <v>54</v>
      </c>
      <c r="C49" s="15">
        <v>718</v>
      </c>
      <c r="D49" s="34" t="s">
        <v>55</v>
      </c>
      <c r="E49" s="17"/>
      <c r="F49" s="22">
        <v>0</v>
      </c>
      <c r="G49" s="22">
        <v>0</v>
      </c>
      <c r="H49" s="22">
        <v>114939.05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117278.41</v>
      </c>
      <c r="R49" s="22">
        <v>0</v>
      </c>
      <c r="S49" s="22">
        <v>2150.54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f>SUM(F49:Z49)</f>
        <v>234368.00000000003</v>
      </c>
    </row>
    <row r="50" spans="1:27" ht="35.1" customHeight="1">
      <c r="A50" s="55" t="s">
        <v>108</v>
      </c>
      <c r="B50" s="14" t="s">
        <v>54</v>
      </c>
      <c r="C50" s="15">
        <v>733</v>
      </c>
      <c r="D50" s="34" t="s">
        <v>56</v>
      </c>
      <c r="E50" s="17"/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f>SUM(F50:Z50)</f>
        <v>0</v>
      </c>
    </row>
    <row r="51" spans="1:27" ht="35.1" customHeight="1">
      <c r="A51" s="55" t="s">
        <v>108</v>
      </c>
      <c r="B51" s="14" t="s">
        <v>54</v>
      </c>
      <c r="C51" s="15">
        <v>735</v>
      </c>
      <c r="D51" s="34" t="s">
        <v>57</v>
      </c>
      <c r="E51" s="17"/>
      <c r="F51" s="22">
        <v>182815.77</v>
      </c>
      <c r="G51" s="22">
        <v>182815.77</v>
      </c>
      <c r="H51" s="22">
        <v>182815.77</v>
      </c>
      <c r="I51" s="22">
        <v>182815.77</v>
      </c>
      <c r="J51" s="22">
        <v>548272.26</v>
      </c>
      <c r="K51" s="22">
        <v>182640.72</v>
      </c>
      <c r="L51" s="22">
        <v>181223.45</v>
      </c>
      <c r="M51" s="22">
        <v>181223.45</v>
      </c>
      <c r="N51" s="22">
        <v>181223.45</v>
      </c>
      <c r="O51" s="22">
        <v>543670.35</v>
      </c>
      <c r="P51" s="22">
        <v>181223.45</v>
      </c>
      <c r="Q51" s="22">
        <v>181223.45</v>
      </c>
      <c r="R51" s="22">
        <v>362446.9</v>
      </c>
      <c r="S51" s="22">
        <v>543670.35</v>
      </c>
      <c r="T51" s="22">
        <v>181223.45</v>
      </c>
      <c r="U51" s="22">
        <v>181223.45</v>
      </c>
      <c r="V51" s="22">
        <v>181223.45</v>
      </c>
      <c r="W51" s="22">
        <v>181223.45</v>
      </c>
      <c r="X51" s="22">
        <v>543670.35</v>
      </c>
      <c r="Y51" s="22">
        <v>181223.45</v>
      </c>
      <c r="Z51" s="22">
        <v>181223.45</v>
      </c>
      <c r="AA51" s="22">
        <f>SUM(F51:Z51)</f>
        <v>5449091.9600000009</v>
      </c>
    </row>
    <row r="52" spans="1:27" ht="35.1" customHeight="1">
      <c r="A52" s="55" t="s">
        <v>108</v>
      </c>
      <c r="B52" s="60" t="s">
        <v>58</v>
      </c>
      <c r="C52" s="61"/>
      <c r="D52" s="62"/>
      <c r="E52" s="32">
        <v>0</v>
      </c>
      <c r="F52" s="33">
        <v>15594365.620000001</v>
      </c>
      <c r="G52" s="33">
        <v>33179082.332999997</v>
      </c>
      <c r="H52" s="33">
        <v>15599418.01</v>
      </c>
      <c r="I52" s="33">
        <v>16071210.459999999</v>
      </c>
      <c r="J52" s="33">
        <v>27835722.919999998</v>
      </c>
      <c r="K52" s="33">
        <v>14557306.120000001</v>
      </c>
      <c r="L52" s="33">
        <v>15278007.109999999</v>
      </c>
      <c r="M52" s="33">
        <v>16180891.380000001</v>
      </c>
      <c r="N52" s="33">
        <v>15974345.290000001</v>
      </c>
      <c r="O52" s="33">
        <v>29025502.449999999</v>
      </c>
      <c r="P52" s="33">
        <v>17740818.09</v>
      </c>
      <c r="Q52" s="33">
        <v>15969320.960000001</v>
      </c>
      <c r="R52" s="33">
        <v>21311113.780000001</v>
      </c>
      <c r="S52" s="33">
        <v>24462009.52</v>
      </c>
      <c r="T52" s="33">
        <v>15521358.82</v>
      </c>
      <c r="U52" s="33">
        <v>15519370.6</v>
      </c>
      <c r="V52" s="33">
        <v>15905800.600000001</v>
      </c>
      <c r="W52" s="33">
        <v>15856695.649999999</v>
      </c>
      <c r="X52" s="33">
        <v>28971812.48</v>
      </c>
      <c r="Y52" s="33">
        <v>15231099.610000001</v>
      </c>
      <c r="Z52" s="33">
        <v>16123128.07</v>
      </c>
      <c r="AA52" s="33">
        <f t="shared" ref="AA52" si="9">SUM(AA53:AA64)</f>
        <v>401908379.87300003</v>
      </c>
    </row>
    <row r="53" spans="1:27" ht="35.1" customHeight="1">
      <c r="A53" s="55" t="s">
        <v>108</v>
      </c>
      <c r="B53" s="14" t="s">
        <v>59</v>
      </c>
      <c r="C53" s="15">
        <v>708</v>
      </c>
      <c r="D53" s="34" t="s">
        <v>60</v>
      </c>
      <c r="E53" s="17"/>
      <c r="F53" s="22">
        <v>0</v>
      </c>
      <c r="G53" s="22">
        <v>0</v>
      </c>
      <c r="H53" s="22">
        <v>0</v>
      </c>
      <c r="I53" s="22">
        <v>0</v>
      </c>
      <c r="J53" s="22">
        <v>680256.61</v>
      </c>
      <c r="K53" s="22">
        <v>0</v>
      </c>
      <c r="L53" s="22">
        <v>0</v>
      </c>
      <c r="M53" s="22">
        <v>0</v>
      </c>
      <c r="N53" s="22">
        <v>0</v>
      </c>
      <c r="O53" s="22">
        <v>488506.58</v>
      </c>
      <c r="P53" s="22">
        <v>0</v>
      </c>
      <c r="Q53" s="22">
        <v>0</v>
      </c>
      <c r="R53" s="22">
        <v>0</v>
      </c>
      <c r="S53" s="22">
        <v>327063.14</v>
      </c>
      <c r="T53" s="22">
        <v>0</v>
      </c>
      <c r="U53" s="22">
        <v>0</v>
      </c>
      <c r="V53" s="22">
        <v>0</v>
      </c>
      <c r="W53" s="22">
        <v>0</v>
      </c>
      <c r="X53" s="22">
        <v>306765.08</v>
      </c>
      <c r="Y53" s="22">
        <v>0</v>
      </c>
      <c r="Z53" s="22">
        <v>0</v>
      </c>
      <c r="AA53" s="22">
        <f t="shared" ref="AA53:AA64" si="10">SUM(F53:Z53)</f>
        <v>1802591.4100000001</v>
      </c>
    </row>
    <row r="54" spans="1:27" ht="35.1" customHeight="1">
      <c r="A54" s="55" t="s">
        <v>108</v>
      </c>
      <c r="B54" s="14" t="s">
        <v>59</v>
      </c>
      <c r="C54" s="15">
        <v>714</v>
      </c>
      <c r="D54" s="34" t="s">
        <v>61</v>
      </c>
      <c r="E54" s="17"/>
      <c r="F54" s="22">
        <v>9055.4</v>
      </c>
      <c r="G54" s="22">
        <v>8994.6</v>
      </c>
      <c r="H54" s="22">
        <v>3883.6000000000004</v>
      </c>
      <c r="I54" s="22">
        <v>12787</v>
      </c>
      <c r="J54" s="22">
        <v>12095.4</v>
      </c>
      <c r="K54" s="22">
        <v>10659</v>
      </c>
      <c r="L54" s="22">
        <v>20444</v>
      </c>
      <c r="M54" s="22">
        <v>11111.199999999999</v>
      </c>
      <c r="N54" s="22">
        <v>9982.6</v>
      </c>
      <c r="O54" s="22">
        <v>0</v>
      </c>
      <c r="P54" s="22">
        <v>22868.400000000001</v>
      </c>
      <c r="Q54" s="22">
        <v>11316.400000000001</v>
      </c>
      <c r="R54" s="22">
        <v>10146</v>
      </c>
      <c r="S54" s="22">
        <v>10058.6</v>
      </c>
      <c r="T54" s="22">
        <v>8424.6</v>
      </c>
      <c r="U54" s="22">
        <v>16001.8</v>
      </c>
      <c r="V54" s="22">
        <v>10560.2</v>
      </c>
      <c r="W54" s="22">
        <v>9853.4</v>
      </c>
      <c r="X54" s="22">
        <v>7448</v>
      </c>
      <c r="Y54" s="22">
        <v>7904</v>
      </c>
      <c r="Z54" s="22">
        <v>13459.6</v>
      </c>
      <c r="AA54" s="22">
        <f t="shared" si="10"/>
        <v>227053.80000000002</v>
      </c>
    </row>
    <row r="55" spans="1:27" ht="35.1" customHeight="1">
      <c r="A55" s="55" t="s">
        <v>108</v>
      </c>
      <c r="B55" s="14" t="s">
        <v>59</v>
      </c>
      <c r="C55" s="15">
        <v>715</v>
      </c>
      <c r="D55" s="34" t="s">
        <v>62</v>
      </c>
      <c r="E55" s="17"/>
      <c r="F55" s="22">
        <v>19815.169999999998</v>
      </c>
      <c r="G55" s="22">
        <v>0</v>
      </c>
      <c r="H55" s="22">
        <v>24171.42</v>
      </c>
      <c r="I55" s="22">
        <v>0</v>
      </c>
      <c r="J55" s="22">
        <v>0</v>
      </c>
      <c r="K55" s="22">
        <v>0</v>
      </c>
      <c r="L55" s="22">
        <v>0</v>
      </c>
      <c r="M55" s="22">
        <v>120513.51</v>
      </c>
      <c r="N55" s="22">
        <v>0</v>
      </c>
      <c r="O55" s="22">
        <v>0</v>
      </c>
      <c r="P55" s="22">
        <v>0</v>
      </c>
      <c r="Q55" s="22">
        <v>30446.69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f t="shared" si="10"/>
        <v>194946.78999999998</v>
      </c>
    </row>
    <row r="56" spans="1:27" ht="35.1" customHeight="1">
      <c r="A56" s="55" t="s">
        <v>108</v>
      </c>
      <c r="B56" s="14" t="s">
        <v>59</v>
      </c>
      <c r="C56" s="15">
        <v>717</v>
      </c>
      <c r="D56" s="34" t="s">
        <v>63</v>
      </c>
      <c r="E56" s="17"/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3100000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f t="shared" si="10"/>
        <v>3100000</v>
      </c>
    </row>
    <row r="57" spans="1:27" ht="35.1" customHeight="1">
      <c r="A57" s="55" t="s">
        <v>108</v>
      </c>
      <c r="B57" s="14" t="s">
        <v>59</v>
      </c>
      <c r="C57" s="15">
        <v>720</v>
      </c>
      <c r="D57" s="34" t="s">
        <v>64</v>
      </c>
      <c r="E57" s="17"/>
      <c r="F57" s="22">
        <v>0</v>
      </c>
      <c r="G57" s="22">
        <v>16717809.18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f t="shared" si="10"/>
        <v>16717809.18</v>
      </c>
    </row>
    <row r="58" spans="1:27" ht="35.1" customHeight="1">
      <c r="A58" s="55" t="s">
        <v>108</v>
      </c>
      <c r="B58" s="14" t="s">
        <v>59</v>
      </c>
      <c r="C58" s="15">
        <v>723</v>
      </c>
      <c r="D58" s="34" t="s">
        <v>65</v>
      </c>
      <c r="E58" s="17"/>
      <c r="F58" s="22">
        <v>3969.23</v>
      </c>
      <c r="G58" s="22">
        <v>3969.2330000000002</v>
      </c>
      <c r="H58" s="22">
        <v>3969.23</v>
      </c>
      <c r="I58" s="22">
        <v>3969.23</v>
      </c>
      <c r="J58" s="22">
        <v>11779.82</v>
      </c>
      <c r="K58" s="22">
        <v>3841.21</v>
      </c>
      <c r="L58" s="22">
        <v>3841.21</v>
      </c>
      <c r="M58" s="22">
        <v>3841.21</v>
      </c>
      <c r="N58" s="22">
        <v>3841.21</v>
      </c>
      <c r="O58" s="22">
        <v>11523.63</v>
      </c>
      <c r="P58" s="22">
        <v>3841.21</v>
      </c>
      <c r="Q58" s="22">
        <v>3841.21</v>
      </c>
      <c r="R58" s="22">
        <v>7682.42</v>
      </c>
      <c r="S58" s="22">
        <v>11523.63</v>
      </c>
      <c r="T58" s="22">
        <v>3841.21</v>
      </c>
      <c r="U58" s="22">
        <v>3841.21</v>
      </c>
      <c r="V58" s="22">
        <v>3841.21</v>
      </c>
      <c r="W58" s="22">
        <v>3841.21</v>
      </c>
      <c r="X58" s="22">
        <v>11523.63</v>
      </c>
      <c r="Y58" s="22">
        <v>3841.21</v>
      </c>
      <c r="Z58" s="22">
        <v>3841.21</v>
      </c>
      <c r="AA58" s="22">
        <f t="shared" si="10"/>
        <v>116004.57300000005</v>
      </c>
    </row>
    <row r="59" spans="1:27" ht="35.1" customHeight="1">
      <c r="A59" s="55" t="s">
        <v>108</v>
      </c>
      <c r="B59" s="14" t="s">
        <v>59</v>
      </c>
      <c r="C59" s="15">
        <v>731</v>
      </c>
      <c r="D59" s="34" t="s">
        <v>66</v>
      </c>
      <c r="E59" s="17"/>
      <c r="F59" s="22">
        <v>11000</v>
      </c>
      <c r="G59" s="22">
        <v>11000</v>
      </c>
      <c r="H59" s="22">
        <v>11000</v>
      </c>
      <c r="I59" s="22">
        <v>11000</v>
      </c>
      <c r="J59" s="22">
        <v>33000</v>
      </c>
      <c r="K59" s="22">
        <v>11000</v>
      </c>
      <c r="L59" s="22">
        <v>31000</v>
      </c>
      <c r="M59" s="22">
        <v>12000</v>
      </c>
      <c r="N59" s="22">
        <v>12000</v>
      </c>
      <c r="O59" s="22">
        <v>36000</v>
      </c>
      <c r="P59" s="22">
        <v>12000</v>
      </c>
      <c r="Q59" s="22">
        <v>12000</v>
      </c>
      <c r="R59" s="22">
        <v>25500</v>
      </c>
      <c r="S59" s="22">
        <v>36000</v>
      </c>
      <c r="T59" s="22">
        <v>-14000</v>
      </c>
      <c r="U59" s="22">
        <v>10000</v>
      </c>
      <c r="V59" s="22">
        <v>10000</v>
      </c>
      <c r="W59" s="22">
        <v>10000</v>
      </c>
      <c r="X59" s="22">
        <v>30000</v>
      </c>
      <c r="Y59" s="22">
        <v>2000</v>
      </c>
      <c r="Z59" s="22">
        <v>9000</v>
      </c>
      <c r="AA59" s="22">
        <f t="shared" si="10"/>
        <v>321500</v>
      </c>
    </row>
    <row r="60" spans="1:27" ht="35.1" customHeight="1">
      <c r="A60" s="55" t="s">
        <v>108</v>
      </c>
      <c r="B60" s="14" t="s">
        <v>59</v>
      </c>
      <c r="C60" s="15">
        <v>732</v>
      </c>
      <c r="D60" s="34" t="s">
        <v>67</v>
      </c>
      <c r="E60" s="17"/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6754.23</v>
      </c>
      <c r="AA60" s="22">
        <f t="shared" si="10"/>
        <v>6754.23</v>
      </c>
    </row>
    <row r="61" spans="1:27" ht="35.1" customHeight="1">
      <c r="A61" s="55" t="s">
        <v>108</v>
      </c>
      <c r="B61" s="14" t="s">
        <v>59</v>
      </c>
      <c r="C61" s="15">
        <v>733</v>
      </c>
      <c r="D61" s="34" t="s">
        <v>68</v>
      </c>
      <c r="E61" s="17"/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f t="shared" si="10"/>
        <v>0</v>
      </c>
    </row>
    <row r="62" spans="1:27" ht="35.1" customHeight="1">
      <c r="A62" s="55" t="s">
        <v>108</v>
      </c>
      <c r="B62" s="14" t="s">
        <v>59</v>
      </c>
      <c r="C62" s="15">
        <v>734</v>
      </c>
      <c r="D62" s="34" t="s">
        <v>69</v>
      </c>
      <c r="E62" s="17"/>
      <c r="F62" s="22">
        <v>0</v>
      </c>
      <c r="G62" s="22">
        <v>0</v>
      </c>
      <c r="H62" s="22">
        <v>0</v>
      </c>
      <c r="I62" s="22">
        <v>484219.86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134083.67000000001</v>
      </c>
      <c r="R62" s="22">
        <v>0</v>
      </c>
      <c r="S62" s="22">
        <v>781673.38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f t="shared" si="10"/>
        <v>1399976.9100000001</v>
      </c>
    </row>
    <row r="63" spans="1:27" ht="35.1" customHeight="1">
      <c r="A63" s="55" t="s">
        <v>108</v>
      </c>
      <c r="B63" s="14" t="s">
        <v>59</v>
      </c>
      <c r="C63" s="15">
        <v>735</v>
      </c>
      <c r="D63" s="34" t="s">
        <v>70</v>
      </c>
      <c r="E63" s="17"/>
      <c r="F63" s="22">
        <v>15548451.02</v>
      </c>
      <c r="G63" s="22">
        <v>16432319.92</v>
      </c>
      <c r="H63" s="22">
        <v>15553923.76</v>
      </c>
      <c r="I63" s="22">
        <v>15557467.369999999</v>
      </c>
      <c r="J63" s="22">
        <v>27096143.890000001</v>
      </c>
      <c r="K63" s="22">
        <v>14529613.310000001</v>
      </c>
      <c r="L63" s="22">
        <v>15216816.699999999</v>
      </c>
      <c r="M63" s="22">
        <v>16031164.460000001</v>
      </c>
      <c r="N63" s="22">
        <v>15945777.880000001</v>
      </c>
      <c r="O63" s="22">
        <v>28489472.239999998</v>
      </c>
      <c r="P63" s="22">
        <v>14592407.08</v>
      </c>
      <c r="Q63" s="22">
        <v>15775132.59</v>
      </c>
      <c r="R63" s="22">
        <v>21265334.359999999</v>
      </c>
      <c r="S63" s="22">
        <v>23293224.57</v>
      </c>
      <c r="T63" s="22">
        <v>15520528.01</v>
      </c>
      <c r="U63" s="22">
        <v>15484021.390000001</v>
      </c>
      <c r="V63" s="22">
        <v>15878317.390000001</v>
      </c>
      <c r="W63" s="22">
        <v>15830249.84</v>
      </c>
      <c r="X63" s="22">
        <v>28612917.969999999</v>
      </c>
      <c r="Y63" s="22">
        <v>15215032.6</v>
      </c>
      <c r="Z63" s="22">
        <v>16084597.23</v>
      </c>
      <c r="AA63" s="22">
        <f t="shared" si="10"/>
        <v>377952913.58000004</v>
      </c>
    </row>
    <row r="64" spans="1:27" ht="35.1" customHeight="1">
      <c r="A64" s="55" t="s">
        <v>108</v>
      </c>
      <c r="B64" s="14" t="s">
        <v>59</v>
      </c>
      <c r="C64" s="15">
        <v>740</v>
      </c>
      <c r="D64" s="34" t="s">
        <v>71</v>
      </c>
      <c r="E64" s="17"/>
      <c r="F64" s="22">
        <v>2074.8000000000002</v>
      </c>
      <c r="G64" s="22">
        <v>4989.3999999999996</v>
      </c>
      <c r="H64" s="22">
        <v>2470</v>
      </c>
      <c r="I64" s="22">
        <v>1767</v>
      </c>
      <c r="J64" s="22">
        <v>2447.1999999999998</v>
      </c>
      <c r="K64" s="22">
        <v>2192.6</v>
      </c>
      <c r="L64" s="22">
        <v>5905.2</v>
      </c>
      <c r="M64" s="22">
        <v>2261</v>
      </c>
      <c r="N64" s="22">
        <v>2743.6</v>
      </c>
      <c r="O64" s="22">
        <v>0</v>
      </c>
      <c r="P64" s="22">
        <v>9701.4</v>
      </c>
      <c r="Q64" s="22">
        <v>2500.4</v>
      </c>
      <c r="R64" s="22">
        <v>2451</v>
      </c>
      <c r="S64" s="22">
        <v>2466.1999999999998</v>
      </c>
      <c r="T64" s="22">
        <v>2565</v>
      </c>
      <c r="U64" s="22">
        <v>5506.2</v>
      </c>
      <c r="V64" s="22">
        <v>3081.8</v>
      </c>
      <c r="W64" s="22">
        <v>2751.2</v>
      </c>
      <c r="X64" s="22">
        <v>3157.8</v>
      </c>
      <c r="Y64" s="22">
        <v>2321.8000000000002</v>
      </c>
      <c r="Z64" s="22">
        <v>5475.8</v>
      </c>
      <c r="AA64" s="22">
        <f t="shared" si="10"/>
        <v>68829.399999999994</v>
      </c>
    </row>
    <row r="65" spans="1:27" ht="35.1" customHeight="1">
      <c r="A65" s="55" t="s">
        <v>108</v>
      </c>
      <c r="B65" s="60" t="s">
        <v>72</v>
      </c>
      <c r="C65" s="61"/>
      <c r="D65" s="62"/>
      <c r="E65" s="32">
        <v>0</v>
      </c>
      <c r="F65" s="33">
        <v>7439616.9199999999</v>
      </c>
      <c r="G65" s="33">
        <v>8449797.8100000005</v>
      </c>
      <c r="H65" s="33">
        <v>7536696.3300000001</v>
      </c>
      <c r="I65" s="33">
        <v>7401760.3399999999</v>
      </c>
      <c r="J65" s="33">
        <v>15029152.709999999</v>
      </c>
      <c r="K65" s="33">
        <v>6884822.5199999996</v>
      </c>
      <c r="L65" s="33">
        <v>7516388.2599999998</v>
      </c>
      <c r="M65" s="33">
        <v>7715839.5499999998</v>
      </c>
      <c r="N65" s="33">
        <v>7682585.5700000003</v>
      </c>
      <c r="O65" s="33">
        <v>15539593.310000001</v>
      </c>
      <c r="P65" s="33">
        <v>7512059.7800000003</v>
      </c>
      <c r="Q65" s="33">
        <v>7647777.96</v>
      </c>
      <c r="R65" s="33">
        <v>11227130.43</v>
      </c>
      <c r="S65" s="33">
        <v>13444105.74</v>
      </c>
      <c r="T65" s="33">
        <v>7342844.3899999997</v>
      </c>
      <c r="U65" s="33">
        <v>7694633.3499999996</v>
      </c>
      <c r="V65" s="33">
        <v>7726963.29</v>
      </c>
      <c r="W65" s="33">
        <v>7650080.3499999996</v>
      </c>
      <c r="X65" s="33">
        <v>15696019.969999999</v>
      </c>
      <c r="Y65" s="33">
        <v>7372448.3200000003</v>
      </c>
      <c r="Z65" s="33">
        <v>7518208.0999999996</v>
      </c>
      <c r="AA65" s="33">
        <f t="shared" ref="AA65" si="11">SUM(AA66:AA70)</f>
        <v>192028524.99999994</v>
      </c>
    </row>
    <row r="66" spans="1:27" ht="35.1" customHeight="1">
      <c r="A66" s="55" t="s">
        <v>108</v>
      </c>
      <c r="B66" s="14" t="s">
        <v>73</v>
      </c>
      <c r="C66" s="15">
        <v>708</v>
      </c>
      <c r="D66" s="34" t="s">
        <v>74</v>
      </c>
      <c r="E66" s="17"/>
      <c r="F66" s="22">
        <v>0</v>
      </c>
      <c r="G66" s="22">
        <v>0</v>
      </c>
      <c r="H66" s="22">
        <v>0</v>
      </c>
      <c r="I66" s="22">
        <v>0</v>
      </c>
      <c r="J66" s="22">
        <v>490601.76</v>
      </c>
      <c r="K66" s="22">
        <v>0</v>
      </c>
      <c r="L66" s="22">
        <v>0</v>
      </c>
      <c r="M66" s="22">
        <v>0</v>
      </c>
      <c r="N66" s="22">
        <v>0</v>
      </c>
      <c r="O66" s="22">
        <v>545832.48</v>
      </c>
      <c r="P66" s="22">
        <v>0</v>
      </c>
      <c r="Q66" s="22">
        <v>0</v>
      </c>
      <c r="R66" s="22">
        <v>0</v>
      </c>
      <c r="S66" s="22">
        <v>506337.28000000003</v>
      </c>
      <c r="T66" s="22">
        <v>0</v>
      </c>
      <c r="U66" s="22">
        <v>0</v>
      </c>
      <c r="V66" s="22">
        <v>0</v>
      </c>
      <c r="W66" s="22">
        <v>0</v>
      </c>
      <c r="X66" s="22">
        <v>263240.93</v>
      </c>
      <c r="Y66" s="22">
        <v>0</v>
      </c>
      <c r="Z66" s="22">
        <v>0</v>
      </c>
      <c r="AA66" s="22">
        <f>SUM(F66:Z66)</f>
        <v>1806012.45</v>
      </c>
    </row>
    <row r="67" spans="1:27" ht="35.1" customHeight="1">
      <c r="A67" s="55" t="s">
        <v>108</v>
      </c>
      <c r="B67" s="14" t="s">
        <v>73</v>
      </c>
      <c r="C67" s="15">
        <v>731</v>
      </c>
      <c r="D67" s="34" t="s">
        <v>75</v>
      </c>
      <c r="E67" s="17"/>
      <c r="F67" s="22">
        <v>3500</v>
      </c>
      <c r="G67" s="22">
        <v>-3500</v>
      </c>
      <c r="H67" s="22">
        <v>2500</v>
      </c>
      <c r="I67" s="22">
        <v>2500</v>
      </c>
      <c r="J67" s="22">
        <v>5000</v>
      </c>
      <c r="K67" s="22">
        <v>22000</v>
      </c>
      <c r="L67" s="22">
        <v>6500</v>
      </c>
      <c r="M67" s="22">
        <v>3500</v>
      </c>
      <c r="N67" s="22">
        <v>3500</v>
      </c>
      <c r="O67" s="22">
        <v>10500</v>
      </c>
      <c r="P67" s="22">
        <v>3500</v>
      </c>
      <c r="Q67" s="22">
        <v>3500</v>
      </c>
      <c r="R67" s="22">
        <v>7000</v>
      </c>
      <c r="S67" s="22">
        <v>35500</v>
      </c>
      <c r="T67" s="22">
        <v>6000</v>
      </c>
      <c r="U67" s="22">
        <v>8500</v>
      </c>
      <c r="V67" s="22">
        <v>6500</v>
      </c>
      <c r="W67" s="22">
        <v>6500</v>
      </c>
      <c r="X67" s="22">
        <v>19500</v>
      </c>
      <c r="Y67" s="22">
        <v>6500</v>
      </c>
      <c r="Z67" s="22">
        <v>6500</v>
      </c>
      <c r="AA67" s="22">
        <f>SUM(F67:Z67)</f>
        <v>165500</v>
      </c>
    </row>
    <row r="68" spans="1:27" ht="35.1" customHeight="1">
      <c r="A68" s="55" t="s">
        <v>108</v>
      </c>
      <c r="B68" s="14" t="s">
        <v>73</v>
      </c>
      <c r="C68" s="15">
        <v>732</v>
      </c>
      <c r="D68" s="34" t="s">
        <v>76</v>
      </c>
      <c r="E68" s="17"/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f>SUM(F68:Z68)</f>
        <v>0</v>
      </c>
    </row>
    <row r="69" spans="1:27" ht="35.1" customHeight="1">
      <c r="A69" s="55" t="s">
        <v>108</v>
      </c>
      <c r="B69" s="14" t="s">
        <v>73</v>
      </c>
      <c r="C69" s="15">
        <v>733</v>
      </c>
      <c r="D69" s="34" t="s">
        <v>77</v>
      </c>
      <c r="E69" s="17"/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f>SUM(F69:Z69)</f>
        <v>0</v>
      </c>
    </row>
    <row r="70" spans="1:27" ht="35.1" customHeight="1">
      <c r="A70" s="55" t="s">
        <v>108</v>
      </c>
      <c r="B70" s="14" t="s">
        <v>73</v>
      </c>
      <c r="C70" s="15">
        <v>735</v>
      </c>
      <c r="D70" s="34" t="s">
        <v>78</v>
      </c>
      <c r="E70" s="17"/>
      <c r="F70" s="22">
        <v>7436116.9199999999</v>
      </c>
      <c r="G70" s="22">
        <v>8453297.8100000005</v>
      </c>
      <c r="H70" s="22">
        <v>7534196.3300000001</v>
      </c>
      <c r="I70" s="22">
        <v>7399260.3399999999</v>
      </c>
      <c r="J70" s="22">
        <v>14533550.949999999</v>
      </c>
      <c r="K70" s="22">
        <v>6862822.5199999996</v>
      </c>
      <c r="L70" s="22">
        <v>7509888.2599999998</v>
      </c>
      <c r="M70" s="22">
        <v>7712339.5499999998</v>
      </c>
      <c r="N70" s="22">
        <v>7679085.5700000003</v>
      </c>
      <c r="O70" s="22">
        <v>14983260.83</v>
      </c>
      <c r="P70" s="22">
        <v>7508559.7800000003</v>
      </c>
      <c r="Q70" s="22">
        <v>7644277.96</v>
      </c>
      <c r="R70" s="22">
        <v>11220130.43</v>
      </c>
      <c r="S70" s="22">
        <v>12902268.460000001</v>
      </c>
      <c r="T70" s="22">
        <v>7336844.3899999997</v>
      </c>
      <c r="U70" s="22">
        <v>7686133.3499999996</v>
      </c>
      <c r="V70" s="22">
        <v>7720463.29</v>
      </c>
      <c r="W70" s="22">
        <v>7643580.3499999996</v>
      </c>
      <c r="X70" s="22">
        <v>15413279.039999999</v>
      </c>
      <c r="Y70" s="22">
        <v>7365948.3200000003</v>
      </c>
      <c r="Z70" s="22">
        <v>7511708.0999999996</v>
      </c>
      <c r="AA70" s="22">
        <f>SUM(F70:Z70)</f>
        <v>190057012.54999995</v>
      </c>
    </row>
    <row r="71" spans="1:27" ht="35.1" customHeight="1">
      <c r="A71" s="55" t="s">
        <v>108</v>
      </c>
      <c r="B71" s="60" t="s">
        <v>79</v>
      </c>
      <c r="C71" s="61"/>
      <c r="D71" s="62"/>
      <c r="E71" s="32">
        <v>0</v>
      </c>
      <c r="F71" s="33">
        <v>34567.75</v>
      </c>
      <c r="G71" s="33">
        <v>34567.75</v>
      </c>
      <c r="H71" s="33">
        <v>34567.75</v>
      </c>
      <c r="I71" s="33">
        <v>34567.75</v>
      </c>
      <c r="J71" s="33">
        <v>103713.55</v>
      </c>
      <c r="K71" s="33">
        <v>34578.050000000003</v>
      </c>
      <c r="L71" s="33">
        <v>34578.050000000003</v>
      </c>
      <c r="M71" s="33">
        <v>34578.050000000003</v>
      </c>
      <c r="N71" s="33">
        <v>34578.050000000003</v>
      </c>
      <c r="O71" s="33">
        <v>103734.15</v>
      </c>
      <c r="P71" s="33">
        <v>34578.050000000003</v>
      </c>
      <c r="Q71" s="33">
        <v>34578.050000000003</v>
      </c>
      <c r="R71" s="33">
        <v>69156.100000000006</v>
      </c>
      <c r="S71" s="33">
        <v>103734.15</v>
      </c>
      <c r="T71" s="33">
        <v>34578.050000000003</v>
      </c>
      <c r="U71" s="33">
        <v>34578.050000000003</v>
      </c>
      <c r="V71" s="33">
        <v>34578.050000000003</v>
      </c>
      <c r="W71" s="33">
        <v>34578.050000000003</v>
      </c>
      <c r="X71" s="33">
        <v>103734.15</v>
      </c>
      <c r="Y71" s="33">
        <v>34578.050000000003</v>
      </c>
      <c r="Z71" s="33">
        <v>34578.050000000003</v>
      </c>
      <c r="AA71" s="33">
        <f t="shared" ref="AA71" si="12">+AA72</f>
        <v>1037279.7000000002</v>
      </c>
    </row>
    <row r="72" spans="1:27" ht="35.1" customHeight="1">
      <c r="A72" s="55" t="s">
        <v>108</v>
      </c>
      <c r="B72" s="14" t="s">
        <v>80</v>
      </c>
      <c r="C72" s="15">
        <v>735</v>
      </c>
      <c r="D72" s="34" t="s">
        <v>81</v>
      </c>
      <c r="E72" s="17"/>
      <c r="F72" s="22">
        <v>34567.75</v>
      </c>
      <c r="G72" s="22">
        <v>34567.75</v>
      </c>
      <c r="H72" s="22">
        <v>34567.75</v>
      </c>
      <c r="I72" s="22">
        <v>34567.75</v>
      </c>
      <c r="J72" s="22">
        <v>103713.55</v>
      </c>
      <c r="K72" s="22">
        <v>34578.050000000003</v>
      </c>
      <c r="L72" s="22">
        <v>34578.050000000003</v>
      </c>
      <c r="M72" s="22">
        <v>34578.050000000003</v>
      </c>
      <c r="N72" s="22">
        <v>34578.050000000003</v>
      </c>
      <c r="O72" s="22">
        <v>103734.15</v>
      </c>
      <c r="P72" s="22">
        <v>34578.050000000003</v>
      </c>
      <c r="Q72" s="22">
        <v>34578.050000000003</v>
      </c>
      <c r="R72" s="22">
        <v>69156.100000000006</v>
      </c>
      <c r="S72" s="22">
        <v>103734.15</v>
      </c>
      <c r="T72" s="22">
        <v>34578.050000000003</v>
      </c>
      <c r="U72" s="22">
        <v>34578.050000000003</v>
      </c>
      <c r="V72" s="22">
        <v>34578.050000000003</v>
      </c>
      <c r="W72" s="22">
        <v>34578.050000000003</v>
      </c>
      <c r="X72" s="22">
        <v>103734.15</v>
      </c>
      <c r="Y72" s="22">
        <v>34578.050000000003</v>
      </c>
      <c r="Z72" s="22">
        <v>34578.050000000003</v>
      </c>
      <c r="AA72" s="22">
        <f>SUM(F72:Z72)</f>
        <v>1037279.7000000002</v>
      </c>
    </row>
    <row r="73" spans="1:27" ht="35.1" customHeight="1">
      <c r="A73" s="55"/>
      <c r="C73" s="4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7" ht="35.1" customHeight="1">
      <c r="A74" s="55" t="s">
        <v>107</v>
      </c>
      <c r="B74" s="63" t="s">
        <v>82</v>
      </c>
      <c r="C74" s="66" t="s">
        <v>82</v>
      </c>
      <c r="D74" s="67"/>
      <c r="E74" s="30">
        <v>0</v>
      </c>
      <c r="F74" s="13">
        <v>37790246.170000002</v>
      </c>
      <c r="G74" s="13">
        <v>45592525.313000001</v>
      </c>
      <c r="H74" s="13">
        <v>23564594.259999998</v>
      </c>
      <c r="I74" s="13">
        <v>23771124.989999998</v>
      </c>
      <c r="J74" s="13">
        <v>43494856.789999992</v>
      </c>
      <c r="K74" s="13">
        <v>21775205.990000002</v>
      </c>
      <c r="L74" s="13">
        <v>22950412.010000002</v>
      </c>
      <c r="M74" s="13">
        <v>24169482.450000003</v>
      </c>
      <c r="N74" s="13">
        <v>23913116.000000004</v>
      </c>
      <c r="O74" s="13">
        <v>45515808.969999999</v>
      </c>
      <c r="P74" s="13">
        <v>25645520.380000003</v>
      </c>
      <c r="Q74" s="13">
        <v>23989361.050000001</v>
      </c>
      <c r="R74" s="13">
        <v>33437053.130000003</v>
      </c>
      <c r="S74" s="13">
        <v>38607036.969999999</v>
      </c>
      <c r="T74" s="13">
        <v>23119599.23</v>
      </c>
      <c r="U74" s="13">
        <v>19838255.93</v>
      </c>
      <c r="V74" s="13">
        <v>27406605.879999999</v>
      </c>
      <c r="W74" s="13">
        <v>23748991.739999998</v>
      </c>
      <c r="X74" s="13">
        <v>25003103.190000001</v>
      </c>
      <c r="Y74" s="13">
        <v>27587786.240000006</v>
      </c>
      <c r="Z74" s="13">
        <v>26354444.049999997</v>
      </c>
      <c r="AA74" s="13">
        <f t="shared" ref="AA74" si="13">+AA75+AA92+AA96+AA109+AA115</f>
        <v>607275130.73299992</v>
      </c>
    </row>
    <row r="75" spans="1:27" ht="35.1" customHeight="1">
      <c r="A75" s="55" t="s">
        <v>107</v>
      </c>
      <c r="B75" s="60" t="s">
        <v>34</v>
      </c>
      <c r="C75" s="66"/>
      <c r="D75" s="67"/>
      <c r="E75" s="32">
        <v>0</v>
      </c>
      <c r="F75" s="35">
        <v>51925.18</v>
      </c>
      <c r="G75" s="35">
        <v>3134912.8499999996</v>
      </c>
      <c r="H75" s="35">
        <v>96157.35</v>
      </c>
      <c r="I75" s="35">
        <v>80770.67</v>
      </c>
      <c r="J75" s="35">
        <v>-22004.65</v>
      </c>
      <c r="K75" s="35">
        <v>115858.57999999999</v>
      </c>
      <c r="L75" s="35">
        <v>-59784.860000000015</v>
      </c>
      <c r="M75" s="35">
        <v>56950.01999999999</v>
      </c>
      <c r="N75" s="35">
        <v>40383.64</v>
      </c>
      <c r="O75" s="35">
        <v>303308.71000000002</v>
      </c>
      <c r="P75" s="35">
        <v>176841.00999999998</v>
      </c>
      <c r="Q75" s="35">
        <v>39182.22</v>
      </c>
      <c r="R75" s="35">
        <v>467205.92000000004</v>
      </c>
      <c r="S75" s="35">
        <v>51366.67</v>
      </c>
      <c r="T75" s="35">
        <v>39594.520000000004</v>
      </c>
      <c r="U75" s="35">
        <v>-159083</v>
      </c>
      <c r="V75" s="35">
        <v>125573.97</v>
      </c>
      <c r="W75" s="35">
        <v>26414.240000000002</v>
      </c>
      <c r="X75" s="35">
        <v>-184976.03999999998</v>
      </c>
      <c r="Y75" s="35">
        <v>44339.88</v>
      </c>
      <c r="Z75" s="35">
        <v>2124242.36</v>
      </c>
      <c r="AA75" s="35">
        <f t="shared" ref="AA75" si="14">SUM(AA76:AA91)</f>
        <v>6549179.2400000002</v>
      </c>
    </row>
    <row r="76" spans="1:27" ht="35.1" customHeight="1">
      <c r="A76" s="55" t="s">
        <v>83</v>
      </c>
      <c r="B76" s="14" t="s">
        <v>9</v>
      </c>
      <c r="C76" s="15">
        <v>208</v>
      </c>
      <c r="D76" s="34" t="s">
        <v>35</v>
      </c>
      <c r="E76" s="17"/>
      <c r="F76" s="22">
        <v>0</v>
      </c>
      <c r="G76" s="22">
        <v>181.34</v>
      </c>
      <c r="H76" s="22">
        <v>0</v>
      </c>
      <c r="I76" s="22">
        <v>29673.72</v>
      </c>
      <c r="J76" s="22">
        <v>0</v>
      </c>
      <c r="K76" s="22">
        <v>0</v>
      </c>
      <c r="L76" s="22">
        <v>1040.3699999999999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f t="shared" ref="AA76:AA91" si="15">SUM(F76:Z76)</f>
        <v>30895.43</v>
      </c>
    </row>
    <row r="77" spans="1:27" ht="35.1" customHeight="1">
      <c r="A77" s="55" t="s">
        <v>83</v>
      </c>
      <c r="B77" s="14" t="s">
        <v>9</v>
      </c>
      <c r="C77" s="15">
        <v>215</v>
      </c>
      <c r="D77" s="34" t="s">
        <v>36</v>
      </c>
      <c r="E77" s="17"/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148022.60999999999</v>
      </c>
      <c r="AA77" s="22">
        <f t="shared" si="15"/>
        <v>148022.60999999999</v>
      </c>
    </row>
    <row r="78" spans="1:27" ht="35.1" customHeight="1">
      <c r="A78" s="55" t="s">
        <v>83</v>
      </c>
      <c r="B78" s="14" t="s">
        <v>9</v>
      </c>
      <c r="C78" s="15">
        <v>217</v>
      </c>
      <c r="D78" s="34" t="s">
        <v>37</v>
      </c>
      <c r="E78" s="17"/>
      <c r="F78" s="22">
        <v>37.6</v>
      </c>
      <c r="G78" s="22">
        <v>0</v>
      </c>
      <c r="H78" s="22">
        <v>0</v>
      </c>
      <c r="I78" s="22">
        <v>9.4</v>
      </c>
      <c r="J78" s="22">
        <v>9.4</v>
      </c>
      <c r="K78" s="22">
        <v>42.269999999999996</v>
      </c>
      <c r="L78" s="22">
        <v>9.4</v>
      </c>
      <c r="M78" s="22">
        <v>0</v>
      </c>
      <c r="N78" s="22">
        <v>0</v>
      </c>
      <c r="O78" s="22">
        <v>9.4</v>
      </c>
      <c r="P78" s="22">
        <v>0</v>
      </c>
      <c r="Q78" s="22">
        <v>18.8</v>
      </c>
      <c r="R78" s="22">
        <v>9.4</v>
      </c>
      <c r="S78" s="22">
        <v>0</v>
      </c>
      <c r="T78" s="22">
        <v>9.4</v>
      </c>
      <c r="U78" s="22">
        <v>9.4</v>
      </c>
      <c r="V78" s="22">
        <v>0</v>
      </c>
      <c r="W78" s="22">
        <v>18.8</v>
      </c>
      <c r="X78" s="22">
        <v>9.4</v>
      </c>
      <c r="Y78" s="22">
        <v>18.8</v>
      </c>
      <c r="Z78" s="22">
        <v>18.8</v>
      </c>
      <c r="AA78" s="22">
        <f t="shared" si="15"/>
        <v>230.27000000000007</v>
      </c>
    </row>
    <row r="79" spans="1:27" ht="35.1" customHeight="1">
      <c r="A79" s="55" t="s">
        <v>83</v>
      </c>
      <c r="B79" s="14" t="s">
        <v>9</v>
      </c>
      <c r="C79" s="15" t="s">
        <v>38</v>
      </c>
      <c r="D79" s="34" t="s">
        <v>39</v>
      </c>
      <c r="E79" s="17"/>
      <c r="F79" s="22">
        <v>17752.5</v>
      </c>
      <c r="G79" s="22">
        <v>19827.16</v>
      </c>
      <c r="H79" s="22">
        <v>33843.97</v>
      </c>
      <c r="I79" s="22">
        <v>13639.81</v>
      </c>
      <c r="J79" s="22">
        <v>-56605.48</v>
      </c>
      <c r="K79" s="22">
        <v>86076.829999999987</v>
      </c>
      <c r="L79" s="22">
        <v>-125121.34000000001</v>
      </c>
      <c r="M79" s="22">
        <v>-5511.1</v>
      </c>
      <c r="N79" s="22">
        <v>15779.6</v>
      </c>
      <c r="O79" s="22">
        <v>104446.51000000001</v>
      </c>
      <c r="P79" s="22">
        <v>157253.30999999997</v>
      </c>
      <c r="Q79" s="22">
        <v>-565.73</v>
      </c>
      <c r="R79" s="22">
        <v>442173.85000000003</v>
      </c>
      <c r="S79" s="22">
        <v>29654.449999999997</v>
      </c>
      <c r="T79" s="22">
        <v>12000</v>
      </c>
      <c r="U79" s="22">
        <v>-182159.09</v>
      </c>
      <c r="V79" s="22">
        <v>82765.899999999994</v>
      </c>
      <c r="W79" s="22">
        <v>0</v>
      </c>
      <c r="X79" s="22">
        <v>-213547.05</v>
      </c>
      <c r="Y79" s="22">
        <v>16512.379999999997</v>
      </c>
      <c r="Z79" s="22">
        <v>-47966.29</v>
      </c>
      <c r="AA79" s="22">
        <f t="shared" si="15"/>
        <v>400250.19000000006</v>
      </c>
    </row>
    <row r="80" spans="1:27" ht="35.1" customHeight="1">
      <c r="A80" s="55" t="s">
        <v>83</v>
      </c>
      <c r="B80" s="14" t="s">
        <v>9</v>
      </c>
      <c r="C80" s="15">
        <v>713</v>
      </c>
      <c r="D80" s="34" t="s">
        <v>40</v>
      </c>
      <c r="E80" s="17"/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136857.85999999999</v>
      </c>
      <c r="AA80" s="22">
        <f t="shared" si="15"/>
        <v>136857.85999999999</v>
      </c>
    </row>
    <row r="81" spans="1:27" ht="35.1" customHeight="1">
      <c r="A81" s="55" t="s">
        <v>83</v>
      </c>
      <c r="B81" s="14" t="s">
        <v>9</v>
      </c>
      <c r="C81" s="15">
        <v>714</v>
      </c>
      <c r="D81" s="34" t="s">
        <v>41</v>
      </c>
      <c r="E81" s="17"/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16370.4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f t="shared" si="15"/>
        <v>16370.4</v>
      </c>
    </row>
    <row r="82" spans="1:27" ht="35.1" customHeight="1">
      <c r="A82" s="55" t="s">
        <v>83</v>
      </c>
      <c r="B82" s="14" t="s">
        <v>9</v>
      </c>
      <c r="C82" s="15">
        <v>716</v>
      </c>
      <c r="D82" s="34" t="s">
        <v>42</v>
      </c>
      <c r="E82" s="17"/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f t="shared" si="15"/>
        <v>0</v>
      </c>
    </row>
    <row r="83" spans="1:27" ht="35.1" customHeight="1">
      <c r="A83" s="55" t="s">
        <v>83</v>
      </c>
      <c r="B83" s="14" t="s">
        <v>9</v>
      </c>
      <c r="C83" s="15">
        <v>721</v>
      </c>
      <c r="D83" s="34" t="s">
        <v>43</v>
      </c>
      <c r="E83" s="17"/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f t="shared" si="15"/>
        <v>0</v>
      </c>
    </row>
    <row r="84" spans="1:27" ht="35.1" customHeight="1">
      <c r="A84" s="55" t="s">
        <v>83</v>
      </c>
      <c r="B84" s="14" t="s">
        <v>9</v>
      </c>
      <c r="C84" s="15">
        <v>722</v>
      </c>
      <c r="D84" s="34" t="s">
        <v>44</v>
      </c>
      <c r="E84" s="17"/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f t="shared" si="15"/>
        <v>0</v>
      </c>
    </row>
    <row r="85" spans="1:27" ht="35.1" customHeight="1">
      <c r="A85" s="55" t="s">
        <v>83</v>
      </c>
      <c r="B85" s="14" t="s">
        <v>9</v>
      </c>
      <c r="C85" s="15">
        <v>726</v>
      </c>
      <c r="D85" s="34" t="s">
        <v>45</v>
      </c>
      <c r="E85" s="17"/>
      <c r="F85" s="22">
        <v>33216.43</v>
      </c>
      <c r="G85" s="22">
        <v>41411.15</v>
      </c>
      <c r="H85" s="22">
        <v>61237.760000000009</v>
      </c>
      <c r="I85" s="22">
        <v>37447.74</v>
      </c>
      <c r="J85" s="22">
        <v>30340.25</v>
      </c>
      <c r="K85" s="22">
        <v>29739.48</v>
      </c>
      <c r="L85" s="22">
        <v>31274.21</v>
      </c>
      <c r="M85" s="22">
        <v>41947.519999999997</v>
      </c>
      <c r="N85" s="22">
        <v>24604.039999999997</v>
      </c>
      <c r="O85" s="22">
        <v>22101.920000000002</v>
      </c>
      <c r="P85" s="22">
        <v>19587.7</v>
      </c>
      <c r="Q85" s="22">
        <v>38374.28</v>
      </c>
      <c r="R85" s="22">
        <v>24832.67</v>
      </c>
      <c r="S85" s="22">
        <v>21712.220000000005</v>
      </c>
      <c r="T85" s="22">
        <v>20478.18</v>
      </c>
      <c r="U85" s="22">
        <v>23066.69</v>
      </c>
      <c r="V85" s="22">
        <v>42808.070000000007</v>
      </c>
      <c r="W85" s="22">
        <v>26345.440000000002</v>
      </c>
      <c r="X85" s="22">
        <v>28561.61</v>
      </c>
      <c r="Y85" s="22">
        <v>27208.87</v>
      </c>
      <c r="Z85" s="22">
        <v>32001.15</v>
      </c>
      <c r="AA85" s="22">
        <f t="shared" si="15"/>
        <v>658297.38</v>
      </c>
    </row>
    <row r="86" spans="1:27" ht="35.1" customHeight="1">
      <c r="A86" s="55" t="s">
        <v>83</v>
      </c>
      <c r="B86" s="14" t="s">
        <v>9</v>
      </c>
      <c r="C86" s="15">
        <v>727</v>
      </c>
      <c r="D86" s="34" t="s">
        <v>46</v>
      </c>
      <c r="E86" s="17"/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176600.88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f t="shared" si="15"/>
        <v>176600.88</v>
      </c>
    </row>
    <row r="87" spans="1:27" ht="35.1" customHeight="1">
      <c r="A87" s="55" t="s">
        <v>83</v>
      </c>
      <c r="B87" s="14" t="s">
        <v>9</v>
      </c>
      <c r="C87" s="15">
        <v>728</v>
      </c>
      <c r="D87" s="34" t="s">
        <v>47</v>
      </c>
      <c r="E87" s="17"/>
      <c r="F87" s="22">
        <v>0</v>
      </c>
      <c r="G87" s="22">
        <v>1991699.67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1788713.23</v>
      </c>
      <c r="AA87" s="22">
        <f t="shared" si="15"/>
        <v>3780412.9</v>
      </c>
    </row>
    <row r="88" spans="1:27" ht="35.1" customHeight="1">
      <c r="A88" s="55" t="s">
        <v>83</v>
      </c>
      <c r="B88" s="14" t="s">
        <v>9</v>
      </c>
      <c r="C88" s="15">
        <v>730</v>
      </c>
      <c r="D88" s="34" t="s">
        <v>48</v>
      </c>
      <c r="E88" s="17"/>
      <c r="F88" s="22">
        <v>0</v>
      </c>
      <c r="G88" s="22">
        <v>0</v>
      </c>
      <c r="H88" s="22">
        <v>0</v>
      </c>
      <c r="I88" s="22">
        <v>0</v>
      </c>
      <c r="J88" s="22">
        <v>1296.83</v>
      </c>
      <c r="K88" s="22">
        <v>0</v>
      </c>
      <c r="L88" s="22">
        <v>7236.61</v>
      </c>
      <c r="M88" s="22">
        <v>0</v>
      </c>
      <c r="N88" s="22">
        <v>0</v>
      </c>
      <c r="O88" s="22">
        <v>150</v>
      </c>
      <c r="P88" s="22">
        <v>0</v>
      </c>
      <c r="Q88" s="22">
        <v>0</v>
      </c>
      <c r="R88" s="22">
        <v>190</v>
      </c>
      <c r="S88" s="22">
        <v>0</v>
      </c>
      <c r="T88" s="22">
        <v>7106.94</v>
      </c>
      <c r="U88" s="22">
        <v>0</v>
      </c>
      <c r="V88" s="22">
        <v>0</v>
      </c>
      <c r="W88" s="22">
        <v>50</v>
      </c>
      <c r="X88" s="22">
        <v>0</v>
      </c>
      <c r="Y88" s="22">
        <v>599.83000000000004</v>
      </c>
      <c r="Z88" s="22">
        <v>0</v>
      </c>
      <c r="AA88" s="22">
        <f t="shared" si="15"/>
        <v>16630.21</v>
      </c>
    </row>
    <row r="89" spans="1:27" ht="35.1" customHeight="1">
      <c r="A89" s="55" t="s">
        <v>83</v>
      </c>
      <c r="B89" s="14" t="s">
        <v>9</v>
      </c>
      <c r="C89" s="15">
        <v>738</v>
      </c>
      <c r="D89" s="34" t="s">
        <v>49</v>
      </c>
      <c r="E89" s="17"/>
      <c r="F89" s="22">
        <v>0</v>
      </c>
      <c r="G89" s="22">
        <v>1081793.53</v>
      </c>
      <c r="H89" s="22">
        <v>0</v>
      </c>
      <c r="I89" s="22">
        <v>0</v>
      </c>
      <c r="J89" s="22">
        <v>0</v>
      </c>
      <c r="K89" s="22">
        <v>0</v>
      </c>
      <c r="L89" s="22">
        <v>25775.89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f t="shared" si="15"/>
        <v>1107569.42</v>
      </c>
    </row>
    <row r="90" spans="1:27" ht="35.1" customHeight="1">
      <c r="A90" s="55" t="s">
        <v>83</v>
      </c>
      <c r="B90" s="14" t="s">
        <v>50</v>
      </c>
      <c r="C90" s="15">
        <v>739</v>
      </c>
      <c r="D90" s="34" t="s">
        <v>51</v>
      </c>
      <c r="E90" s="17"/>
      <c r="F90" s="22">
        <v>918.65</v>
      </c>
      <c r="G90" s="22">
        <v>0</v>
      </c>
      <c r="H90" s="22">
        <v>1075.6199999999999</v>
      </c>
      <c r="I90" s="22">
        <v>0</v>
      </c>
      <c r="J90" s="22">
        <v>2954.35</v>
      </c>
      <c r="K90" s="22">
        <v>0</v>
      </c>
      <c r="L90" s="22">
        <v>0</v>
      </c>
      <c r="M90" s="22">
        <v>4143.2</v>
      </c>
      <c r="N90" s="22">
        <v>0</v>
      </c>
      <c r="O90" s="22">
        <v>0</v>
      </c>
      <c r="P90" s="22">
        <v>0</v>
      </c>
      <c r="Q90" s="22">
        <v>1354.87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f t="shared" si="15"/>
        <v>10446.689999999999</v>
      </c>
    </row>
    <row r="91" spans="1:27" ht="35.1" customHeight="1">
      <c r="A91" s="55" t="s">
        <v>83</v>
      </c>
      <c r="B91" s="14" t="s">
        <v>9</v>
      </c>
      <c r="C91" s="15">
        <v>740</v>
      </c>
      <c r="D91" s="34" t="s">
        <v>52</v>
      </c>
      <c r="E91" s="17"/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66595</v>
      </c>
      <c r="AA91" s="22">
        <f t="shared" si="15"/>
        <v>66595</v>
      </c>
    </row>
    <row r="92" spans="1:27" ht="35.1" customHeight="1">
      <c r="A92" s="55" t="s">
        <v>107</v>
      </c>
      <c r="B92" s="60" t="s">
        <v>53</v>
      </c>
      <c r="C92" s="66"/>
      <c r="D92" s="67"/>
      <c r="E92" s="32">
        <v>0</v>
      </c>
      <c r="F92" s="35">
        <v>455414.92</v>
      </c>
      <c r="G92" s="35">
        <v>184440.21</v>
      </c>
      <c r="H92" s="35">
        <v>297754.82</v>
      </c>
      <c r="I92" s="35">
        <v>182815.77</v>
      </c>
      <c r="J92" s="35">
        <v>548272.26</v>
      </c>
      <c r="K92" s="35">
        <v>182640.72</v>
      </c>
      <c r="L92" s="35">
        <v>181223.45</v>
      </c>
      <c r="M92" s="35">
        <v>181223.45</v>
      </c>
      <c r="N92" s="35">
        <v>181223.45</v>
      </c>
      <c r="O92" s="35">
        <v>543670.35</v>
      </c>
      <c r="P92" s="35">
        <v>181223.45</v>
      </c>
      <c r="Q92" s="35">
        <v>298501.86</v>
      </c>
      <c r="R92" s="35">
        <v>362446.9</v>
      </c>
      <c r="S92" s="35">
        <v>545820.89</v>
      </c>
      <c r="T92" s="35">
        <v>181223.45</v>
      </c>
      <c r="U92" s="35">
        <v>154674.20000000001</v>
      </c>
      <c r="V92" s="35">
        <v>207772.7</v>
      </c>
      <c r="W92" s="35">
        <v>181223.45</v>
      </c>
      <c r="X92" s="35">
        <v>204782.51</v>
      </c>
      <c r="Y92" s="35">
        <v>397785.44</v>
      </c>
      <c r="Z92" s="35">
        <v>189378.53</v>
      </c>
      <c r="AA92" s="35">
        <f t="shared" ref="AA92" si="16">SUM(AA93:AA95)</f>
        <v>5843512.7800000021</v>
      </c>
    </row>
    <row r="93" spans="1:27" ht="35.1" customHeight="1">
      <c r="A93" s="55" t="s">
        <v>83</v>
      </c>
      <c r="B93" s="14" t="s">
        <v>54</v>
      </c>
      <c r="C93" s="15">
        <v>718</v>
      </c>
      <c r="D93" s="34" t="s">
        <v>55</v>
      </c>
      <c r="E93" s="17"/>
      <c r="F93" s="22">
        <v>0</v>
      </c>
      <c r="G93" s="22">
        <v>0</v>
      </c>
      <c r="H93" s="22">
        <v>114939.05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117278.41</v>
      </c>
      <c r="R93" s="22">
        <v>0</v>
      </c>
      <c r="S93" s="22">
        <v>2150.54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f>SUM(F93:Z93)</f>
        <v>234368.00000000003</v>
      </c>
    </row>
    <row r="94" spans="1:27" ht="35.1" customHeight="1">
      <c r="A94" s="55" t="s">
        <v>83</v>
      </c>
      <c r="B94" s="14" t="s">
        <v>54</v>
      </c>
      <c r="C94" s="15">
        <v>733</v>
      </c>
      <c r="D94" s="34" t="s">
        <v>56</v>
      </c>
      <c r="E94" s="17"/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f>SUM(F94:Z94)</f>
        <v>0</v>
      </c>
    </row>
    <row r="95" spans="1:27" ht="35.1" customHeight="1">
      <c r="A95" s="55" t="s">
        <v>83</v>
      </c>
      <c r="B95" s="14" t="s">
        <v>54</v>
      </c>
      <c r="C95" s="15">
        <v>735</v>
      </c>
      <c r="D95" s="34" t="s">
        <v>57</v>
      </c>
      <c r="E95" s="17"/>
      <c r="F95" s="22">
        <v>455414.92</v>
      </c>
      <c r="G95" s="22">
        <v>184440.21</v>
      </c>
      <c r="H95" s="22">
        <v>182815.77</v>
      </c>
      <c r="I95" s="22">
        <v>182815.77</v>
      </c>
      <c r="J95" s="22">
        <v>548272.26</v>
      </c>
      <c r="K95" s="22">
        <v>182640.72</v>
      </c>
      <c r="L95" s="22">
        <v>181223.45</v>
      </c>
      <c r="M95" s="22">
        <v>181223.45</v>
      </c>
      <c r="N95" s="22">
        <v>181223.45</v>
      </c>
      <c r="O95" s="22">
        <v>543670.35</v>
      </c>
      <c r="P95" s="22">
        <v>181223.45</v>
      </c>
      <c r="Q95" s="22">
        <v>181223.45</v>
      </c>
      <c r="R95" s="22">
        <v>362446.9</v>
      </c>
      <c r="S95" s="22">
        <v>543670.35</v>
      </c>
      <c r="T95" s="22">
        <v>181223.45</v>
      </c>
      <c r="U95" s="22">
        <v>154674.20000000001</v>
      </c>
      <c r="V95" s="22">
        <v>207772.7</v>
      </c>
      <c r="W95" s="22">
        <v>181223.45</v>
      </c>
      <c r="X95" s="22">
        <v>204782.51</v>
      </c>
      <c r="Y95" s="22">
        <v>397785.44</v>
      </c>
      <c r="Z95" s="22">
        <v>189378.53</v>
      </c>
      <c r="AA95" s="22">
        <f>SUM(F95:Z95)</f>
        <v>5609144.7800000021</v>
      </c>
    </row>
    <row r="96" spans="1:27" ht="35.1" customHeight="1">
      <c r="A96" s="55" t="s">
        <v>107</v>
      </c>
      <c r="B96" s="60" t="s">
        <v>58</v>
      </c>
      <c r="C96" s="66"/>
      <c r="D96" s="67"/>
      <c r="E96" s="32">
        <v>0</v>
      </c>
      <c r="F96" s="35">
        <v>24654979.940000001</v>
      </c>
      <c r="G96" s="35">
        <v>33277585.732999995</v>
      </c>
      <c r="H96" s="35">
        <v>15599418.01</v>
      </c>
      <c r="I96" s="35">
        <v>16071210.459999999</v>
      </c>
      <c r="J96" s="35">
        <v>27835722.919999998</v>
      </c>
      <c r="K96" s="35">
        <v>14557306.120000001</v>
      </c>
      <c r="L96" s="35">
        <v>15278007.109999999</v>
      </c>
      <c r="M96" s="35">
        <v>16180891.380000001</v>
      </c>
      <c r="N96" s="35">
        <v>15974345.290000001</v>
      </c>
      <c r="O96" s="35">
        <v>29025502.449999999</v>
      </c>
      <c r="P96" s="35">
        <v>17740818.09</v>
      </c>
      <c r="Q96" s="35">
        <v>15969320.960000001</v>
      </c>
      <c r="R96" s="35">
        <v>21311113.780000001</v>
      </c>
      <c r="S96" s="35">
        <v>24462009.52</v>
      </c>
      <c r="T96" s="35">
        <v>15521358.82</v>
      </c>
      <c r="U96" s="35">
        <v>13245782.799999999</v>
      </c>
      <c r="V96" s="35">
        <v>18179388.399999999</v>
      </c>
      <c r="W96" s="35">
        <v>15856695.649999999</v>
      </c>
      <c r="X96" s="35">
        <v>16708650.350000001</v>
      </c>
      <c r="Y96" s="35">
        <v>17213269.570000004</v>
      </c>
      <c r="Z96" s="35">
        <v>16246549.52</v>
      </c>
      <c r="AA96" s="35">
        <f t="shared" ref="AA96" si="17">SUM(AA97:AA108)</f>
        <v>400909926.87299991</v>
      </c>
    </row>
    <row r="97" spans="1:27" ht="35.1" customHeight="1">
      <c r="A97" s="55" t="s">
        <v>83</v>
      </c>
      <c r="B97" s="14" t="s">
        <v>59</v>
      </c>
      <c r="C97" s="15">
        <v>708</v>
      </c>
      <c r="D97" s="34" t="s">
        <v>60</v>
      </c>
      <c r="E97" s="17"/>
      <c r="F97" s="22">
        <v>0</v>
      </c>
      <c r="G97" s="22">
        <v>0</v>
      </c>
      <c r="H97" s="22">
        <v>0</v>
      </c>
      <c r="I97" s="22">
        <v>0</v>
      </c>
      <c r="J97" s="22">
        <v>680256.61</v>
      </c>
      <c r="K97" s="22">
        <v>0</v>
      </c>
      <c r="L97" s="22">
        <v>0</v>
      </c>
      <c r="M97" s="22">
        <v>0</v>
      </c>
      <c r="N97" s="22">
        <v>0</v>
      </c>
      <c r="O97" s="22">
        <v>488506.58</v>
      </c>
      <c r="P97" s="22">
        <v>0</v>
      </c>
      <c r="Q97" s="22">
        <v>0</v>
      </c>
      <c r="R97" s="22">
        <v>0</v>
      </c>
      <c r="S97" s="22">
        <v>327063.14</v>
      </c>
      <c r="T97" s="22">
        <v>0</v>
      </c>
      <c r="U97" s="22">
        <v>0</v>
      </c>
      <c r="V97" s="22">
        <v>0</v>
      </c>
      <c r="W97" s="22">
        <v>0</v>
      </c>
      <c r="X97" s="22">
        <v>306765.08</v>
      </c>
      <c r="Y97" s="22">
        <v>0</v>
      </c>
      <c r="Z97" s="22">
        <v>0</v>
      </c>
      <c r="AA97" s="22">
        <f t="shared" ref="AA97:AA108" si="18">SUM(F97:Z97)</f>
        <v>1802591.4100000001</v>
      </c>
    </row>
    <row r="98" spans="1:27" ht="35.1" customHeight="1">
      <c r="A98" s="55" t="s">
        <v>83</v>
      </c>
      <c r="B98" s="14" t="s">
        <v>59</v>
      </c>
      <c r="C98" s="15">
        <v>714</v>
      </c>
      <c r="D98" s="34" t="s">
        <v>61</v>
      </c>
      <c r="E98" s="17"/>
      <c r="F98" s="22">
        <v>9055.4</v>
      </c>
      <c r="G98" s="22">
        <v>8994.6</v>
      </c>
      <c r="H98" s="22">
        <v>3883.6000000000004</v>
      </c>
      <c r="I98" s="22">
        <v>12787</v>
      </c>
      <c r="J98" s="22">
        <v>12095.4</v>
      </c>
      <c r="K98" s="22">
        <v>10659</v>
      </c>
      <c r="L98" s="22">
        <v>20444</v>
      </c>
      <c r="M98" s="22">
        <v>11111.199999999999</v>
      </c>
      <c r="N98" s="22">
        <v>9982.6</v>
      </c>
      <c r="O98" s="22">
        <v>0</v>
      </c>
      <c r="P98" s="22">
        <v>22868.400000000001</v>
      </c>
      <c r="Q98" s="22">
        <v>11316.400000000001</v>
      </c>
      <c r="R98" s="22">
        <v>10146</v>
      </c>
      <c r="S98" s="22">
        <v>10058.6</v>
      </c>
      <c r="T98" s="22">
        <v>8424.6</v>
      </c>
      <c r="U98" s="22">
        <v>13657.53</v>
      </c>
      <c r="V98" s="22">
        <v>12904.470000000001</v>
      </c>
      <c r="W98" s="22">
        <v>9853.4</v>
      </c>
      <c r="X98" s="22">
        <v>7448</v>
      </c>
      <c r="Y98" s="22">
        <v>2568.83</v>
      </c>
      <c r="Z98" s="22">
        <v>10315.219999999999</v>
      </c>
      <c r="AA98" s="22">
        <f t="shared" si="18"/>
        <v>218574.25</v>
      </c>
    </row>
    <row r="99" spans="1:27" ht="35.1" customHeight="1">
      <c r="A99" s="55" t="s">
        <v>83</v>
      </c>
      <c r="B99" s="14" t="s">
        <v>59</v>
      </c>
      <c r="C99" s="15">
        <v>715</v>
      </c>
      <c r="D99" s="34" t="s">
        <v>62</v>
      </c>
      <c r="E99" s="17"/>
      <c r="F99" s="22">
        <v>19815.169999999998</v>
      </c>
      <c r="G99" s="22">
        <v>0</v>
      </c>
      <c r="H99" s="22">
        <v>24171.42</v>
      </c>
      <c r="I99" s="22">
        <v>0</v>
      </c>
      <c r="J99" s="22">
        <v>0</v>
      </c>
      <c r="K99" s="22">
        <v>0</v>
      </c>
      <c r="L99" s="22">
        <v>0</v>
      </c>
      <c r="M99" s="22">
        <v>120513.51</v>
      </c>
      <c r="N99" s="22">
        <v>0</v>
      </c>
      <c r="O99" s="22">
        <v>0</v>
      </c>
      <c r="P99" s="22">
        <v>0</v>
      </c>
      <c r="Q99" s="22">
        <v>30446.69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f t="shared" si="18"/>
        <v>194946.78999999998</v>
      </c>
    </row>
    <row r="100" spans="1:27" ht="35.1" customHeight="1">
      <c r="A100" s="55" t="s">
        <v>83</v>
      </c>
      <c r="B100" s="14" t="s">
        <v>59</v>
      </c>
      <c r="C100" s="15">
        <v>717</v>
      </c>
      <c r="D100" s="34" t="s">
        <v>63</v>
      </c>
      <c r="E100" s="17"/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3100000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f t="shared" si="18"/>
        <v>3100000</v>
      </c>
    </row>
    <row r="101" spans="1:27" ht="35.1" customHeight="1">
      <c r="A101" s="55" t="s">
        <v>83</v>
      </c>
      <c r="B101" s="14" t="s">
        <v>59</v>
      </c>
      <c r="C101" s="15">
        <v>720</v>
      </c>
      <c r="D101" s="34" t="s">
        <v>64</v>
      </c>
      <c r="E101" s="17"/>
      <c r="F101" s="22">
        <v>0</v>
      </c>
      <c r="G101" s="22">
        <v>16717809.18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f t="shared" si="18"/>
        <v>16717809.18</v>
      </c>
    </row>
    <row r="102" spans="1:27" ht="35.1" customHeight="1">
      <c r="A102" s="55" t="s">
        <v>83</v>
      </c>
      <c r="B102" s="14" t="s">
        <v>59</v>
      </c>
      <c r="C102" s="15">
        <v>723</v>
      </c>
      <c r="D102" s="34" t="s">
        <v>65</v>
      </c>
      <c r="E102" s="17"/>
      <c r="F102" s="22">
        <v>9923.06</v>
      </c>
      <c r="G102" s="22">
        <v>3969.2330000000002</v>
      </c>
      <c r="H102" s="22">
        <v>3969.23</v>
      </c>
      <c r="I102" s="22">
        <v>3969.23</v>
      </c>
      <c r="J102" s="22">
        <v>11779.82</v>
      </c>
      <c r="K102" s="22">
        <v>3841.21</v>
      </c>
      <c r="L102" s="22">
        <v>3841.21</v>
      </c>
      <c r="M102" s="22">
        <v>3841.21</v>
      </c>
      <c r="N102" s="22">
        <v>3841.21</v>
      </c>
      <c r="O102" s="22">
        <v>11523.63</v>
      </c>
      <c r="P102" s="22">
        <v>3841.21</v>
      </c>
      <c r="Q102" s="22">
        <v>3841.21</v>
      </c>
      <c r="R102" s="22">
        <v>7682.42</v>
      </c>
      <c r="S102" s="22">
        <v>11523.63</v>
      </c>
      <c r="T102" s="22">
        <v>3841.21</v>
      </c>
      <c r="U102" s="22">
        <v>3278.46</v>
      </c>
      <c r="V102" s="22">
        <v>4403.96</v>
      </c>
      <c r="W102" s="22">
        <v>3841.21</v>
      </c>
      <c r="X102" s="22">
        <v>4340.57</v>
      </c>
      <c r="Y102" s="22">
        <v>8431.4500000000007</v>
      </c>
      <c r="Z102" s="22">
        <v>4014.07</v>
      </c>
      <c r="AA102" s="22">
        <f t="shared" si="18"/>
        <v>119538.44300000004</v>
      </c>
    </row>
    <row r="103" spans="1:27" ht="35.1" customHeight="1">
      <c r="A103" s="55" t="s">
        <v>83</v>
      </c>
      <c r="B103" s="14" t="s">
        <v>59</v>
      </c>
      <c r="C103" s="15">
        <v>731</v>
      </c>
      <c r="D103" s="34" t="s">
        <v>66</v>
      </c>
      <c r="E103" s="17"/>
      <c r="F103" s="22">
        <v>27500</v>
      </c>
      <c r="G103" s="22">
        <v>11000</v>
      </c>
      <c r="H103" s="22">
        <v>11000</v>
      </c>
      <c r="I103" s="22">
        <v>11000</v>
      </c>
      <c r="J103" s="22">
        <v>33000</v>
      </c>
      <c r="K103" s="22">
        <v>11000</v>
      </c>
      <c r="L103" s="22">
        <v>31000</v>
      </c>
      <c r="M103" s="22">
        <v>12000</v>
      </c>
      <c r="N103" s="22">
        <v>12000</v>
      </c>
      <c r="O103" s="22">
        <v>36000</v>
      </c>
      <c r="P103" s="22">
        <v>12000</v>
      </c>
      <c r="Q103" s="22">
        <v>12000</v>
      </c>
      <c r="R103" s="22">
        <v>25500</v>
      </c>
      <c r="S103" s="22">
        <v>36000</v>
      </c>
      <c r="T103" s="22">
        <v>-14000</v>
      </c>
      <c r="U103" s="22">
        <v>8535</v>
      </c>
      <c r="V103" s="22">
        <v>11465</v>
      </c>
      <c r="W103" s="22">
        <v>10000</v>
      </c>
      <c r="X103" s="22">
        <v>11300</v>
      </c>
      <c r="Y103" s="22">
        <v>19350</v>
      </c>
      <c r="Z103" s="22">
        <v>4680</v>
      </c>
      <c r="AA103" s="22">
        <f t="shared" si="18"/>
        <v>332330</v>
      </c>
    </row>
    <row r="104" spans="1:27" ht="35.1" customHeight="1">
      <c r="A104" s="55" t="s">
        <v>83</v>
      </c>
      <c r="B104" s="14" t="s">
        <v>59</v>
      </c>
      <c r="C104" s="15">
        <v>732</v>
      </c>
      <c r="D104" s="34" t="s">
        <v>67</v>
      </c>
      <c r="E104" s="17"/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  <c r="Z104" s="22">
        <v>2499.0700000000002</v>
      </c>
      <c r="AA104" s="22">
        <f t="shared" si="18"/>
        <v>2499.0700000000002</v>
      </c>
    </row>
    <row r="105" spans="1:27" ht="35.1" customHeight="1">
      <c r="A105" s="55" t="s">
        <v>83</v>
      </c>
      <c r="B105" s="14" t="s">
        <v>59</v>
      </c>
      <c r="C105" s="15">
        <v>733</v>
      </c>
      <c r="D105" s="34" t="s">
        <v>68</v>
      </c>
      <c r="E105" s="17"/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f t="shared" si="18"/>
        <v>0</v>
      </c>
    </row>
    <row r="106" spans="1:27" ht="35.1" customHeight="1">
      <c r="A106" s="55" t="s">
        <v>83</v>
      </c>
      <c r="B106" s="14" t="s">
        <v>59</v>
      </c>
      <c r="C106" s="15">
        <v>734</v>
      </c>
      <c r="D106" s="34" t="s">
        <v>69</v>
      </c>
      <c r="E106" s="17"/>
      <c r="F106" s="22">
        <v>0</v>
      </c>
      <c r="G106" s="22">
        <v>0</v>
      </c>
      <c r="H106" s="22">
        <v>0</v>
      </c>
      <c r="I106" s="22">
        <v>484219.86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134083.67000000001</v>
      </c>
      <c r="R106" s="22">
        <v>0</v>
      </c>
      <c r="S106" s="22">
        <v>781673.38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  <c r="Z106" s="22">
        <v>0</v>
      </c>
      <c r="AA106" s="22">
        <f t="shared" si="18"/>
        <v>1399976.9100000001</v>
      </c>
    </row>
    <row r="107" spans="1:27" ht="35.1" customHeight="1">
      <c r="A107" s="55" t="s">
        <v>83</v>
      </c>
      <c r="B107" s="14" t="s">
        <v>59</v>
      </c>
      <c r="C107" s="15">
        <v>735</v>
      </c>
      <c r="D107" s="34" t="s">
        <v>70</v>
      </c>
      <c r="E107" s="17"/>
      <c r="F107" s="22">
        <v>24586611.510000002</v>
      </c>
      <c r="G107" s="22">
        <v>16530823.32</v>
      </c>
      <c r="H107" s="22">
        <v>15553923.76</v>
      </c>
      <c r="I107" s="22">
        <v>15557467.369999999</v>
      </c>
      <c r="J107" s="22">
        <v>27096143.890000001</v>
      </c>
      <c r="K107" s="22">
        <v>14529613.310000001</v>
      </c>
      <c r="L107" s="22">
        <v>15216816.699999999</v>
      </c>
      <c r="M107" s="22">
        <v>16031164.460000001</v>
      </c>
      <c r="N107" s="22">
        <v>15945777.880000001</v>
      </c>
      <c r="O107" s="22">
        <v>28489472.239999998</v>
      </c>
      <c r="P107" s="22">
        <v>14592407.08</v>
      </c>
      <c r="Q107" s="22">
        <v>15775132.59</v>
      </c>
      <c r="R107" s="22">
        <v>21265334.359999999</v>
      </c>
      <c r="S107" s="22">
        <v>23293224.57</v>
      </c>
      <c r="T107" s="22">
        <v>15520528.01</v>
      </c>
      <c r="U107" s="22">
        <v>13215612.279999999</v>
      </c>
      <c r="V107" s="22">
        <v>18146726.5</v>
      </c>
      <c r="W107" s="22">
        <v>15830249.84</v>
      </c>
      <c r="X107" s="22">
        <v>16375638.9</v>
      </c>
      <c r="Y107" s="22">
        <v>17182164.690000001</v>
      </c>
      <c r="Z107" s="22">
        <v>16221447.92</v>
      </c>
      <c r="AA107" s="22">
        <f t="shared" si="18"/>
        <v>376956281.17999995</v>
      </c>
    </row>
    <row r="108" spans="1:27" ht="35.1" customHeight="1">
      <c r="A108" s="55" t="s">
        <v>83</v>
      </c>
      <c r="B108" s="14" t="s">
        <v>59</v>
      </c>
      <c r="C108" s="15">
        <v>740</v>
      </c>
      <c r="D108" s="34" t="s">
        <v>71</v>
      </c>
      <c r="E108" s="17"/>
      <c r="F108" s="22">
        <v>2074.8000000000002</v>
      </c>
      <c r="G108" s="22">
        <v>4989.3999999999996</v>
      </c>
      <c r="H108" s="22">
        <v>2470</v>
      </c>
      <c r="I108" s="22">
        <v>1767</v>
      </c>
      <c r="J108" s="22">
        <v>2447.1999999999998</v>
      </c>
      <c r="K108" s="22">
        <v>2192.6</v>
      </c>
      <c r="L108" s="22">
        <v>5905.2</v>
      </c>
      <c r="M108" s="22">
        <v>2261</v>
      </c>
      <c r="N108" s="22">
        <v>2743.6</v>
      </c>
      <c r="O108" s="22">
        <v>0</v>
      </c>
      <c r="P108" s="22">
        <v>9701.4</v>
      </c>
      <c r="Q108" s="22">
        <v>2500.4</v>
      </c>
      <c r="R108" s="22">
        <v>2451</v>
      </c>
      <c r="S108" s="22">
        <v>2466.1999999999998</v>
      </c>
      <c r="T108" s="22">
        <v>2565</v>
      </c>
      <c r="U108" s="22">
        <v>4699.53</v>
      </c>
      <c r="V108" s="22">
        <v>3888.4700000000003</v>
      </c>
      <c r="W108" s="22">
        <v>2751.2</v>
      </c>
      <c r="X108" s="22">
        <v>3157.8</v>
      </c>
      <c r="Y108" s="22">
        <v>754.6</v>
      </c>
      <c r="Z108" s="22">
        <v>3593.24</v>
      </c>
      <c r="AA108" s="22">
        <f t="shared" si="18"/>
        <v>65379.639999999992</v>
      </c>
    </row>
    <row r="109" spans="1:27" ht="35.1" customHeight="1">
      <c r="A109" s="55" t="s">
        <v>107</v>
      </c>
      <c r="B109" s="60" t="s">
        <v>72</v>
      </c>
      <c r="C109" s="66"/>
      <c r="D109" s="67"/>
      <c r="E109" s="32">
        <v>0</v>
      </c>
      <c r="F109" s="35">
        <v>12544116.77</v>
      </c>
      <c r="G109" s="35">
        <v>8958408.7700000014</v>
      </c>
      <c r="H109" s="35">
        <v>7536696.3300000001</v>
      </c>
      <c r="I109" s="35">
        <v>7401760.3399999999</v>
      </c>
      <c r="J109" s="35">
        <v>15029152.709999999</v>
      </c>
      <c r="K109" s="35">
        <v>6884822.5199999996</v>
      </c>
      <c r="L109" s="35">
        <v>7516388.2599999998</v>
      </c>
      <c r="M109" s="35">
        <v>7715839.5499999998</v>
      </c>
      <c r="N109" s="35">
        <v>7682585.5700000003</v>
      </c>
      <c r="O109" s="35">
        <v>15539593.310000001</v>
      </c>
      <c r="P109" s="35">
        <v>7512059.7800000003</v>
      </c>
      <c r="Q109" s="35">
        <v>7647777.96</v>
      </c>
      <c r="R109" s="35">
        <v>11227130.43</v>
      </c>
      <c r="S109" s="35">
        <v>13444105.74</v>
      </c>
      <c r="T109" s="35">
        <v>7342844.3899999997</v>
      </c>
      <c r="U109" s="35">
        <v>6567369.5599999996</v>
      </c>
      <c r="V109" s="35">
        <v>8854227.0800000001</v>
      </c>
      <c r="W109" s="35">
        <v>7650080.3499999996</v>
      </c>
      <c r="X109" s="35">
        <v>8235573.1699999999</v>
      </c>
      <c r="Y109" s="35">
        <v>9856492.5099999998</v>
      </c>
      <c r="Z109" s="35">
        <v>7758139.5999999996</v>
      </c>
      <c r="AA109" s="35">
        <f t="shared" ref="AA109" si="19">SUM(AA110:AA114)</f>
        <v>192905164.69999999</v>
      </c>
    </row>
    <row r="110" spans="1:27" ht="35.1" customHeight="1">
      <c r="A110" s="55" t="s">
        <v>83</v>
      </c>
      <c r="B110" s="14" t="s">
        <v>73</v>
      </c>
      <c r="C110" s="15">
        <v>708</v>
      </c>
      <c r="D110" s="34" t="s">
        <v>74</v>
      </c>
      <c r="E110" s="17"/>
      <c r="F110" s="22">
        <v>0</v>
      </c>
      <c r="G110" s="22">
        <v>0</v>
      </c>
      <c r="H110" s="22">
        <v>0</v>
      </c>
      <c r="I110" s="22">
        <v>0</v>
      </c>
      <c r="J110" s="22">
        <v>490601.76</v>
      </c>
      <c r="K110" s="22">
        <v>0</v>
      </c>
      <c r="L110" s="22">
        <v>0</v>
      </c>
      <c r="M110" s="22">
        <v>0</v>
      </c>
      <c r="N110" s="22">
        <v>0</v>
      </c>
      <c r="O110" s="22">
        <v>545832.48</v>
      </c>
      <c r="P110" s="22">
        <v>0</v>
      </c>
      <c r="Q110" s="22">
        <v>0</v>
      </c>
      <c r="R110" s="22">
        <v>0</v>
      </c>
      <c r="S110" s="22">
        <v>506337.28000000003</v>
      </c>
      <c r="T110" s="22">
        <v>0</v>
      </c>
      <c r="U110" s="22">
        <v>0</v>
      </c>
      <c r="V110" s="22">
        <v>0</v>
      </c>
      <c r="W110" s="22">
        <v>0</v>
      </c>
      <c r="X110" s="22">
        <v>263240.93</v>
      </c>
      <c r="Y110" s="22">
        <v>0</v>
      </c>
      <c r="Z110" s="22">
        <v>0</v>
      </c>
      <c r="AA110" s="22">
        <f>SUM(F110:Z110)</f>
        <v>1806012.45</v>
      </c>
    </row>
    <row r="111" spans="1:27" ht="35.1" customHeight="1">
      <c r="A111" s="55" t="s">
        <v>83</v>
      </c>
      <c r="B111" s="14" t="s">
        <v>73</v>
      </c>
      <c r="C111" s="15">
        <v>731</v>
      </c>
      <c r="D111" s="34" t="s">
        <v>75</v>
      </c>
      <c r="E111" s="17"/>
      <c r="F111" s="22">
        <v>8750</v>
      </c>
      <c r="G111" s="22">
        <v>-3500</v>
      </c>
      <c r="H111" s="22">
        <v>2500</v>
      </c>
      <c r="I111" s="22">
        <v>2500</v>
      </c>
      <c r="J111" s="22">
        <v>5000</v>
      </c>
      <c r="K111" s="22">
        <v>22000</v>
      </c>
      <c r="L111" s="22">
        <v>6500</v>
      </c>
      <c r="M111" s="22">
        <v>3500</v>
      </c>
      <c r="N111" s="22">
        <v>3500</v>
      </c>
      <c r="O111" s="22">
        <v>10500</v>
      </c>
      <c r="P111" s="22">
        <v>3500</v>
      </c>
      <c r="Q111" s="22">
        <v>3500</v>
      </c>
      <c r="R111" s="22">
        <v>7000</v>
      </c>
      <c r="S111" s="22">
        <v>35500</v>
      </c>
      <c r="T111" s="22">
        <v>6000</v>
      </c>
      <c r="U111" s="22">
        <v>7254.75</v>
      </c>
      <c r="V111" s="22">
        <v>7745.25</v>
      </c>
      <c r="W111" s="22">
        <v>6500</v>
      </c>
      <c r="X111" s="22">
        <v>7345</v>
      </c>
      <c r="Y111" s="22">
        <v>14267.5</v>
      </c>
      <c r="Z111" s="22">
        <v>6792.5</v>
      </c>
      <c r="AA111" s="22">
        <f>SUM(F111:Z111)</f>
        <v>166655</v>
      </c>
    </row>
    <row r="112" spans="1:27" ht="35.1" customHeight="1">
      <c r="A112" s="55" t="s">
        <v>83</v>
      </c>
      <c r="B112" s="14" t="s">
        <v>73</v>
      </c>
      <c r="C112" s="15">
        <v>732</v>
      </c>
      <c r="D112" s="34" t="s">
        <v>76</v>
      </c>
      <c r="E112" s="17"/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f>SUM(F112:Z112)</f>
        <v>0</v>
      </c>
    </row>
    <row r="113" spans="1:27" ht="35.1" customHeight="1">
      <c r="A113" s="55" t="s">
        <v>83</v>
      </c>
      <c r="B113" s="14" t="s">
        <v>73</v>
      </c>
      <c r="C113" s="15">
        <v>733</v>
      </c>
      <c r="D113" s="34" t="s">
        <v>77</v>
      </c>
      <c r="E113" s="17"/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f>SUM(F113:Z113)</f>
        <v>0</v>
      </c>
    </row>
    <row r="114" spans="1:27" ht="35.1" customHeight="1">
      <c r="A114" s="55" t="s">
        <v>83</v>
      </c>
      <c r="B114" s="14" t="s">
        <v>73</v>
      </c>
      <c r="C114" s="15">
        <v>735</v>
      </c>
      <c r="D114" s="34" t="s">
        <v>78</v>
      </c>
      <c r="E114" s="17"/>
      <c r="F114" s="22">
        <v>12535366.77</v>
      </c>
      <c r="G114" s="22">
        <v>8961908.7700000014</v>
      </c>
      <c r="H114" s="22">
        <v>7534196.3300000001</v>
      </c>
      <c r="I114" s="22">
        <v>7399260.3399999999</v>
      </c>
      <c r="J114" s="22">
        <v>14533550.949999999</v>
      </c>
      <c r="K114" s="22">
        <v>6862822.5199999996</v>
      </c>
      <c r="L114" s="22">
        <v>7509888.2599999998</v>
      </c>
      <c r="M114" s="22">
        <v>7712339.5499999998</v>
      </c>
      <c r="N114" s="22">
        <v>7679085.5700000003</v>
      </c>
      <c r="O114" s="22">
        <v>14983260.83</v>
      </c>
      <c r="P114" s="22">
        <v>7508559.7800000003</v>
      </c>
      <c r="Q114" s="22">
        <v>7644277.96</v>
      </c>
      <c r="R114" s="22">
        <v>11220130.43</v>
      </c>
      <c r="S114" s="22">
        <v>12902268.460000001</v>
      </c>
      <c r="T114" s="22">
        <v>7336844.3899999997</v>
      </c>
      <c r="U114" s="22">
        <v>6560114.8099999996</v>
      </c>
      <c r="V114" s="22">
        <v>8846481.8300000001</v>
      </c>
      <c r="W114" s="22">
        <v>7643580.3499999996</v>
      </c>
      <c r="X114" s="22">
        <v>7964987.2400000002</v>
      </c>
      <c r="Y114" s="22">
        <v>9842225.0099999998</v>
      </c>
      <c r="Z114" s="22">
        <v>7751347.0999999996</v>
      </c>
      <c r="AA114" s="22">
        <f>SUM(F114:Z114)</f>
        <v>190932497.25</v>
      </c>
    </row>
    <row r="115" spans="1:27" ht="35.1" customHeight="1">
      <c r="A115" s="55" t="s">
        <v>107</v>
      </c>
      <c r="B115" s="60" t="s">
        <v>79</v>
      </c>
      <c r="C115" s="66"/>
      <c r="D115" s="67"/>
      <c r="E115" s="32">
        <v>0</v>
      </c>
      <c r="F115" s="35">
        <v>83809.36</v>
      </c>
      <c r="G115" s="35">
        <v>37177.75</v>
      </c>
      <c r="H115" s="35">
        <v>34567.75</v>
      </c>
      <c r="I115" s="35">
        <v>34567.75</v>
      </c>
      <c r="J115" s="35">
        <v>103713.55</v>
      </c>
      <c r="K115" s="35">
        <v>34578.050000000003</v>
      </c>
      <c r="L115" s="35">
        <v>34578.050000000003</v>
      </c>
      <c r="M115" s="35">
        <v>34578.050000000003</v>
      </c>
      <c r="N115" s="35">
        <v>34578.050000000003</v>
      </c>
      <c r="O115" s="35">
        <v>103734.15</v>
      </c>
      <c r="P115" s="35">
        <v>34578.050000000003</v>
      </c>
      <c r="Q115" s="35">
        <v>34578.050000000003</v>
      </c>
      <c r="R115" s="35">
        <v>69156.100000000006</v>
      </c>
      <c r="S115" s="35">
        <v>103734.15</v>
      </c>
      <c r="T115" s="35">
        <v>34578.050000000003</v>
      </c>
      <c r="U115" s="35">
        <v>29512.37</v>
      </c>
      <c r="V115" s="35">
        <v>39643.730000000003</v>
      </c>
      <c r="W115" s="35">
        <v>34578.050000000003</v>
      </c>
      <c r="X115" s="35">
        <v>39073.199999999997</v>
      </c>
      <c r="Y115" s="35">
        <v>75898.84</v>
      </c>
      <c r="Z115" s="35">
        <v>36134.04</v>
      </c>
      <c r="AA115" s="35">
        <f t="shared" ref="AA115" si="20">+AA116</f>
        <v>1067347.1399999999</v>
      </c>
    </row>
    <row r="116" spans="1:27" ht="35.1" customHeight="1">
      <c r="A116" s="55" t="s">
        <v>83</v>
      </c>
      <c r="B116" s="14" t="s">
        <v>80</v>
      </c>
      <c r="C116" s="15">
        <v>735</v>
      </c>
      <c r="D116" s="34" t="s">
        <v>81</v>
      </c>
      <c r="E116" s="17"/>
      <c r="F116" s="22">
        <v>83809.36</v>
      </c>
      <c r="G116" s="22">
        <v>37177.75</v>
      </c>
      <c r="H116" s="22">
        <v>34567.75</v>
      </c>
      <c r="I116" s="22">
        <v>34567.75</v>
      </c>
      <c r="J116" s="22">
        <v>103713.55</v>
      </c>
      <c r="K116" s="22">
        <v>34578.050000000003</v>
      </c>
      <c r="L116" s="22">
        <v>34578.050000000003</v>
      </c>
      <c r="M116" s="22">
        <v>34578.050000000003</v>
      </c>
      <c r="N116" s="22">
        <v>34578.050000000003</v>
      </c>
      <c r="O116" s="22">
        <v>103734.15</v>
      </c>
      <c r="P116" s="22">
        <v>34578.050000000003</v>
      </c>
      <c r="Q116" s="22">
        <v>34578.050000000003</v>
      </c>
      <c r="R116" s="22">
        <v>69156.100000000006</v>
      </c>
      <c r="S116" s="22">
        <v>103734.15</v>
      </c>
      <c r="T116" s="22">
        <v>34578.050000000003</v>
      </c>
      <c r="U116" s="22">
        <v>29512.37</v>
      </c>
      <c r="V116" s="22">
        <v>39643.730000000003</v>
      </c>
      <c r="W116" s="22">
        <v>34578.050000000003</v>
      </c>
      <c r="X116" s="22">
        <v>39073.199999999997</v>
      </c>
      <c r="Y116" s="22">
        <v>75898.84</v>
      </c>
      <c r="Z116" s="22">
        <v>36134.04</v>
      </c>
      <c r="AA116" s="22">
        <f>SUM(F116:Z116)</f>
        <v>1067347.1399999999</v>
      </c>
    </row>
    <row r="117" spans="1:27" ht="35.1" customHeight="1">
      <c r="A117" s="55"/>
      <c r="C117" s="4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</row>
    <row r="118" spans="1:27" ht="35.1" customHeight="1">
      <c r="A118" s="55" t="s">
        <v>84</v>
      </c>
      <c r="B118" s="63" t="s">
        <v>85</v>
      </c>
      <c r="C118" s="66" t="s">
        <v>85</v>
      </c>
      <c r="D118" s="67"/>
      <c r="E118" s="30">
        <v>-15098303.729999999</v>
      </c>
      <c r="F118" s="31">
        <v>-611348.80000000005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1">
        <v>0</v>
      </c>
      <c r="U118" s="31">
        <v>-3432466.52</v>
      </c>
      <c r="V118" s="31">
        <v>0</v>
      </c>
      <c r="W118" s="31">
        <v>0</v>
      </c>
      <c r="X118" s="31">
        <v>-20127157.719999999</v>
      </c>
      <c r="Y118" s="31">
        <v>-15403060.789999999</v>
      </c>
      <c r="Z118" s="31">
        <v>-15515063.519999998</v>
      </c>
      <c r="AA118" s="31">
        <f t="shared" ref="AA118" si="21">+AA119+AA122+AA126+AA137+AA143</f>
        <v>-15515063.519999998</v>
      </c>
    </row>
    <row r="119" spans="1:27" ht="35.1" customHeight="1">
      <c r="A119" s="55" t="s">
        <v>84</v>
      </c>
      <c r="B119" s="60" t="s">
        <v>34</v>
      </c>
      <c r="C119" s="66"/>
      <c r="D119" s="67"/>
      <c r="E119" s="32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0</v>
      </c>
      <c r="U119" s="33">
        <v>0</v>
      </c>
      <c r="V119" s="33">
        <v>0</v>
      </c>
      <c r="W119" s="33">
        <v>0</v>
      </c>
      <c r="X119" s="33">
        <v>0</v>
      </c>
      <c r="Y119" s="33">
        <v>0</v>
      </c>
      <c r="Z119" s="33">
        <v>-485066.75</v>
      </c>
      <c r="AA119" s="33">
        <f t="shared" ref="AA119" si="22">SUM(AA120:AA121)</f>
        <v>-485066.75</v>
      </c>
    </row>
    <row r="120" spans="1:27" ht="35.1" customHeight="1">
      <c r="A120" s="55" t="s">
        <v>84</v>
      </c>
      <c r="B120" s="14" t="s">
        <v>9</v>
      </c>
      <c r="C120" s="15">
        <v>215</v>
      </c>
      <c r="D120" s="36" t="s">
        <v>36</v>
      </c>
      <c r="E120" s="37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-252038.5</v>
      </c>
      <c r="AA120" s="22">
        <f>+Z120</f>
        <v>-252038.5</v>
      </c>
    </row>
    <row r="121" spans="1:27" ht="35.1" customHeight="1">
      <c r="A121" s="55" t="s">
        <v>84</v>
      </c>
      <c r="B121" s="14" t="s">
        <v>9</v>
      </c>
      <c r="C121" s="15">
        <v>713</v>
      </c>
      <c r="D121" s="34" t="s">
        <v>40</v>
      </c>
      <c r="E121" s="37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-233028.25</v>
      </c>
      <c r="AA121" s="22">
        <f t="shared" ref="AA121:AA144" si="23">+Z121</f>
        <v>-233028.25</v>
      </c>
    </row>
    <row r="122" spans="1:27" ht="35.1" customHeight="1">
      <c r="A122" s="55" t="s">
        <v>84</v>
      </c>
      <c r="B122" s="60" t="s">
        <v>53</v>
      </c>
      <c r="C122" s="66"/>
      <c r="D122" s="67"/>
      <c r="E122" s="32">
        <v>-274223.59000000003</v>
      </c>
      <c r="F122" s="33">
        <v>-1624.44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0</v>
      </c>
      <c r="U122" s="33">
        <v>-26549.25</v>
      </c>
      <c r="V122" s="33">
        <v>0</v>
      </c>
      <c r="W122" s="33">
        <v>0</v>
      </c>
      <c r="X122" s="33">
        <v>-338887.84</v>
      </c>
      <c r="Y122" s="33">
        <v>-122325.85</v>
      </c>
      <c r="Z122" s="33">
        <v>-114170.77</v>
      </c>
      <c r="AA122" s="33">
        <f t="shared" ref="AA122" si="24">SUM(AA123:AA125)</f>
        <v>-114170.77</v>
      </c>
    </row>
    <row r="123" spans="1:27" ht="35.1" customHeight="1">
      <c r="A123" s="55" t="s">
        <v>84</v>
      </c>
      <c r="B123" s="14" t="s">
        <v>54</v>
      </c>
      <c r="C123" s="15">
        <v>718</v>
      </c>
      <c r="D123" s="36" t="s">
        <v>55</v>
      </c>
      <c r="E123" s="37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  <c r="AA123" s="22">
        <f t="shared" si="23"/>
        <v>0</v>
      </c>
    </row>
    <row r="124" spans="1:27" ht="35.1" customHeight="1">
      <c r="A124" s="55" t="s">
        <v>84</v>
      </c>
      <c r="B124" s="14" t="s">
        <v>54</v>
      </c>
      <c r="C124" s="15">
        <v>733</v>
      </c>
      <c r="D124" s="34" t="s">
        <v>56</v>
      </c>
      <c r="E124" s="37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f t="shared" si="23"/>
        <v>0</v>
      </c>
    </row>
    <row r="125" spans="1:27" ht="35.1" customHeight="1">
      <c r="A125" s="55" t="s">
        <v>84</v>
      </c>
      <c r="B125" s="14" t="s">
        <v>54</v>
      </c>
      <c r="C125" s="15">
        <v>735</v>
      </c>
      <c r="D125" s="34" t="s">
        <v>57</v>
      </c>
      <c r="E125" s="37">
        <v>-274223.59000000003</v>
      </c>
      <c r="F125" s="22">
        <v>-1624.44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-26549.25</v>
      </c>
      <c r="V125" s="22">
        <v>0</v>
      </c>
      <c r="W125" s="22">
        <v>0</v>
      </c>
      <c r="X125" s="22">
        <v>-338887.84</v>
      </c>
      <c r="Y125" s="22">
        <v>-122325.85</v>
      </c>
      <c r="Z125" s="22">
        <v>-114170.77</v>
      </c>
      <c r="AA125" s="22">
        <f t="shared" si="23"/>
        <v>-114170.77</v>
      </c>
    </row>
    <row r="126" spans="1:27" ht="35.1" customHeight="1">
      <c r="A126" s="55" t="s">
        <v>84</v>
      </c>
      <c r="B126" s="60" t="s">
        <v>58</v>
      </c>
      <c r="C126" s="66"/>
      <c r="D126" s="67"/>
      <c r="E126" s="32">
        <v>-9159117.7200000007</v>
      </c>
      <c r="F126" s="33">
        <v>-98503.4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33">
        <v>0</v>
      </c>
      <c r="T126" s="33">
        <v>0</v>
      </c>
      <c r="U126" s="33">
        <v>-2273587.7999999998</v>
      </c>
      <c r="V126" s="33">
        <v>0</v>
      </c>
      <c r="W126" s="33">
        <v>0</v>
      </c>
      <c r="X126" s="33">
        <v>-12263162.130000001</v>
      </c>
      <c r="Y126" s="33">
        <v>-10280992.17</v>
      </c>
      <c r="Z126" s="33">
        <v>-10157570.719999999</v>
      </c>
      <c r="AA126" s="33">
        <f t="shared" ref="AA126" si="25">SUM(AA127:AA136)</f>
        <v>-10157570.719999999</v>
      </c>
    </row>
    <row r="127" spans="1:27" ht="35.1" customHeight="1">
      <c r="A127" s="55" t="s">
        <v>84</v>
      </c>
      <c r="B127" s="14" t="s">
        <v>59</v>
      </c>
      <c r="C127" s="15">
        <v>708</v>
      </c>
      <c r="D127" s="36" t="s">
        <v>60</v>
      </c>
      <c r="E127" s="37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f t="shared" si="23"/>
        <v>0</v>
      </c>
    </row>
    <row r="128" spans="1:27" ht="35.1" customHeight="1">
      <c r="A128" s="55" t="s">
        <v>84</v>
      </c>
      <c r="B128" s="14" t="s">
        <v>59</v>
      </c>
      <c r="C128" s="15">
        <v>714</v>
      </c>
      <c r="D128" s="34" t="s">
        <v>61</v>
      </c>
      <c r="E128" s="37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-2344.27</v>
      </c>
      <c r="V128" s="22">
        <v>0</v>
      </c>
      <c r="W128" s="22">
        <v>0</v>
      </c>
      <c r="X128" s="22">
        <v>0</v>
      </c>
      <c r="Y128" s="22">
        <v>-5335.17</v>
      </c>
      <c r="Z128" s="22">
        <v>-8479.5499999999993</v>
      </c>
      <c r="AA128" s="22">
        <f t="shared" si="23"/>
        <v>-8479.5499999999993</v>
      </c>
    </row>
    <row r="129" spans="1:27" ht="35.1" customHeight="1">
      <c r="A129" s="55" t="s">
        <v>84</v>
      </c>
      <c r="B129" s="14" t="s">
        <v>59</v>
      </c>
      <c r="C129" s="15">
        <v>717</v>
      </c>
      <c r="D129" s="36" t="s">
        <v>63</v>
      </c>
      <c r="E129" s="37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f t="shared" si="23"/>
        <v>0</v>
      </c>
    </row>
    <row r="130" spans="1:27" ht="35.1" customHeight="1">
      <c r="A130" s="55" t="s">
        <v>84</v>
      </c>
      <c r="B130" s="14" t="s">
        <v>59</v>
      </c>
      <c r="C130" s="15">
        <v>720</v>
      </c>
      <c r="D130" s="36" t="s">
        <v>64</v>
      </c>
      <c r="E130" s="37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f t="shared" si="23"/>
        <v>0</v>
      </c>
    </row>
    <row r="131" spans="1:27" ht="35.1" customHeight="1">
      <c r="A131" s="55" t="s">
        <v>84</v>
      </c>
      <c r="B131" s="14" t="s">
        <v>59</v>
      </c>
      <c r="C131" s="15">
        <v>723</v>
      </c>
      <c r="D131" s="34" t="s">
        <v>65</v>
      </c>
      <c r="E131" s="37">
        <v>-5953.83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-562.75</v>
      </c>
      <c r="V131" s="22">
        <v>0</v>
      </c>
      <c r="W131" s="22">
        <v>0</v>
      </c>
      <c r="X131" s="22">
        <v>-7183.06</v>
      </c>
      <c r="Y131" s="22">
        <v>-2592.8200000000002</v>
      </c>
      <c r="Z131" s="22">
        <v>-2419.96</v>
      </c>
      <c r="AA131" s="22">
        <f t="shared" si="23"/>
        <v>-2419.96</v>
      </c>
    </row>
    <row r="132" spans="1:27" ht="35.1" customHeight="1">
      <c r="A132" s="55" t="s">
        <v>84</v>
      </c>
      <c r="B132" s="14" t="s">
        <v>59</v>
      </c>
      <c r="C132" s="15">
        <v>731</v>
      </c>
      <c r="D132" s="36" t="s">
        <v>66</v>
      </c>
      <c r="E132" s="37">
        <v>-16500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-1465</v>
      </c>
      <c r="V132" s="22">
        <v>0</v>
      </c>
      <c r="W132" s="22">
        <v>0</v>
      </c>
      <c r="X132" s="22">
        <v>-18700</v>
      </c>
      <c r="Y132" s="22">
        <v>-1350</v>
      </c>
      <c r="Z132" s="22">
        <v>-5670</v>
      </c>
      <c r="AA132" s="22">
        <f t="shared" si="23"/>
        <v>-5670</v>
      </c>
    </row>
    <row r="133" spans="1:27" ht="35.1" customHeight="1">
      <c r="A133" s="55" t="s">
        <v>84</v>
      </c>
      <c r="B133" s="14" t="s">
        <v>59</v>
      </c>
      <c r="C133" s="15">
        <v>732</v>
      </c>
      <c r="D133" s="36" t="s">
        <v>67</v>
      </c>
      <c r="E133" s="37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0</v>
      </c>
      <c r="Z133" s="22">
        <v>-4255.16</v>
      </c>
      <c r="AA133" s="22">
        <f t="shared" si="23"/>
        <v>-4255.16</v>
      </c>
    </row>
    <row r="134" spans="1:27" ht="35.1" customHeight="1">
      <c r="A134" s="55" t="s">
        <v>84</v>
      </c>
      <c r="B134" s="14" t="s">
        <v>59</v>
      </c>
      <c r="C134" s="15">
        <v>733</v>
      </c>
      <c r="D134" s="34" t="s">
        <v>68</v>
      </c>
      <c r="E134" s="37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0</v>
      </c>
      <c r="X134" s="22">
        <v>0</v>
      </c>
      <c r="Y134" s="22">
        <v>0</v>
      </c>
      <c r="Z134" s="22">
        <v>0</v>
      </c>
      <c r="AA134" s="22">
        <f t="shared" si="23"/>
        <v>0</v>
      </c>
    </row>
    <row r="135" spans="1:27" ht="35.1" customHeight="1">
      <c r="A135" s="55" t="s">
        <v>84</v>
      </c>
      <c r="B135" s="14" t="s">
        <v>59</v>
      </c>
      <c r="C135" s="15">
        <v>735</v>
      </c>
      <c r="D135" s="34" t="s">
        <v>70</v>
      </c>
      <c r="E135" s="37">
        <v>-9136663.8900000006</v>
      </c>
      <c r="F135" s="22">
        <v>-98503.4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-2268409.11</v>
      </c>
      <c r="V135" s="22">
        <v>0</v>
      </c>
      <c r="W135" s="22">
        <v>0</v>
      </c>
      <c r="X135" s="22">
        <v>-12237279.07</v>
      </c>
      <c r="Y135" s="22">
        <v>-10270146.98</v>
      </c>
      <c r="Z135" s="22">
        <v>-10133296.289999999</v>
      </c>
      <c r="AA135" s="22">
        <f t="shared" si="23"/>
        <v>-10133296.289999999</v>
      </c>
    </row>
    <row r="136" spans="1:27" ht="35.1" customHeight="1">
      <c r="A136" s="55" t="s">
        <v>84</v>
      </c>
      <c r="B136" s="14" t="s">
        <v>59</v>
      </c>
      <c r="C136" s="15">
        <v>740</v>
      </c>
      <c r="D136" s="36" t="s">
        <v>71</v>
      </c>
      <c r="E136" s="37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-806.67</v>
      </c>
      <c r="V136" s="22">
        <v>0</v>
      </c>
      <c r="W136" s="22">
        <v>0</v>
      </c>
      <c r="X136" s="22">
        <v>0</v>
      </c>
      <c r="Y136" s="22">
        <v>-1567.2</v>
      </c>
      <c r="Z136" s="22">
        <v>-3449.76</v>
      </c>
      <c r="AA136" s="22">
        <f t="shared" si="23"/>
        <v>-3449.76</v>
      </c>
    </row>
    <row r="137" spans="1:27" ht="35.1" customHeight="1">
      <c r="A137" s="55" t="s">
        <v>84</v>
      </c>
      <c r="B137" s="60" t="s">
        <v>72</v>
      </c>
      <c r="C137" s="66"/>
      <c r="D137" s="67"/>
      <c r="E137" s="32">
        <v>-5613110.8099999996</v>
      </c>
      <c r="F137" s="33">
        <v>-508610.96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  <c r="S137" s="33">
        <v>0</v>
      </c>
      <c r="T137" s="33">
        <v>0</v>
      </c>
      <c r="U137" s="33">
        <v>-1127263.79</v>
      </c>
      <c r="V137" s="33">
        <v>0</v>
      </c>
      <c r="W137" s="33">
        <v>0</v>
      </c>
      <c r="X137" s="33">
        <v>-7460446.7999999998</v>
      </c>
      <c r="Y137" s="33">
        <v>-4976402.6100000003</v>
      </c>
      <c r="Z137" s="33">
        <v>-4736471.1100000003</v>
      </c>
      <c r="AA137" s="33">
        <f t="shared" ref="AA137" si="26">SUM(AA138:AA142)</f>
        <v>-4736471.1100000003</v>
      </c>
    </row>
    <row r="138" spans="1:27" ht="35.1" customHeight="1">
      <c r="A138" s="55" t="s">
        <v>84</v>
      </c>
      <c r="B138" s="14" t="s">
        <v>73</v>
      </c>
      <c r="C138" s="15">
        <v>708</v>
      </c>
      <c r="D138" s="36" t="s">
        <v>74</v>
      </c>
      <c r="E138" s="37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f t="shared" si="23"/>
        <v>0</v>
      </c>
    </row>
    <row r="139" spans="1:27" ht="35.1" customHeight="1">
      <c r="A139" s="55" t="s">
        <v>84</v>
      </c>
      <c r="B139" s="14" t="s">
        <v>73</v>
      </c>
      <c r="C139" s="15">
        <v>731</v>
      </c>
      <c r="D139" s="36" t="s">
        <v>75</v>
      </c>
      <c r="E139" s="37">
        <v>-5250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-1245.25</v>
      </c>
      <c r="V139" s="22">
        <v>0</v>
      </c>
      <c r="W139" s="22">
        <v>0</v>
      </c>
      <c r="X139" s="22">
        <v>-12155</v>
      </c>
      <c r="Y139" s="22">
        <v>-4387.5</v>
      </c>
      <c r="Z139" s="22">
        <v>-4095</v>
      </c>
      <c r="AA139" s="22">
        <f t="shared" si="23"/>
        <v>-4095</v>
      </c>
    </row>
    <row r="140" spans="1:27" ht="35.1" customHeight="1">
      <c r="A140" s="55" t="s">
        <v>84</v>
      </c>
      <c r="B140" s="14" t="s">
        <v>73</v>
      </c>
      <c r="C140" s="15">
        <v>732</v>
      </c>
      <c r="D140" s="36" t="s">
        <v>76</v>
      </c>
      <c r="E140" s="37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v>0</v>
      </c>
      <c r="Z140" s="22">
        <v>0</v>
      </c>
      <c r="AA140" s="22">
        <f t="shared" si="23"/>
        <v>0</v>
      </c>
    </row>
    <row r="141" spans="1:27" ht="35.1" customHeight="1">
      <c r="A141" s="55" t="s">
        <v>84</v>
      </c>
      <c r="B141" s="14" t="s">
        <v>73</v>
      </c>
      <c r="C141" s="15">
        <v>733</v>
      </c>
      <c r="D141" s="34" t="s">
        <v>77</v>
      </c>
      <c r="E141" s="37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2">
        <v>0</v>
      </c>
      <c r="Z141" s="22">
        <v>0</v>
      </c>
      <c r="AA141" s="22">
        <f t="shared" si="23"/>
        <v>0</v>
      </c>
    </row>
    <row r="142" spans="1:27" ht="35.1" customHeight="1">
      <c r="A142" s="55" t="s">
        <v>84</v>
      </c>
      <c r="B142" s="14" t="s">
        <v>73</v>
      </c>
      <c r="C142" s="15">
        <v>735</v>
      </c>
      <c r="D142" s="34" t="s">
        <v>78</v>
      </c>
      <c r="E142" s="37">
        <v>-5607860.8099999996</v>
      </c>
      <c r="F142" s="22">
        <v>-508610.96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-1126018.54</v>
      </c>
      <c r="V142" s="22">
        <v>0</v>
      </c>
      <c r="W142" s="22">
        <v>0</v>
      </c>
      <c r="X142" s="22">
        <v>-7448291.7999999998</v>
      </c>
      <c r="Y142" s="22">
        <v>-4972015.1100000003</v>
      </c>
      <c r="Z142" s="22">
        <v>-4732376.1100000003</v>
      </c>
      <c r="AA142" s="22">
        <f t="shared" si="23"/>
        <v>-4732376.1100000003</v>
      </c>
    </row>
    <row r="143" spans="1:27" ht="35.1" customHeight="1">
      <c r="A143" s="55" t="s">
        <v>84</v>
      </c>
      <c r="B143" s="60" t="s">
        <v>79</v>
      </c>
      <c r="C143" s="66"/>
      <c r="D143" s="67"/>
      <c r="E143" s="32">
        <v>-51851.61</v>
      </c>
      <c r="F143" s="33">
        <v>-2610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33">
        <v>-5065.68</v>
      </c>
      <c r="V143" s="33">
        <v>0</v>
      </c>
      <c r="W143" s="33">
        <v>0</v>
      </c>
      <c r="X143" s="33">
        <v>-64660.95</v>
      </c>
      <c r="Y143" s="33">
        <v>-23340.16</v>
      </c>
      <c r="Z143" s="33">
        <v>-21784.17</v>
      </c>
      <c r="AA143" s="33">
        <f t="shared" ref="AA143" si="27">+AA144</f>
        <v>-21784.17</v>
      </c>
    </row>
    <row r="144" spans="1:27" ht="35.1" customHeight="1">
      <c r="A144" s="55" t="s">
        <v>84</v>
      </c>
      <c r="B144" s="14" t="s">
        <v>80</v>
      </c>
      <c r="C144" s="15">
        <v>735</v>
      </c>
      <c r="D144" s="34" t="s">
        <v>81</v>
      </c>
      <c r="E144" s="37">
        <v>-51851.61</v>
      </c>
      <c r="F144" s="22">
        <v>-2610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-5065.68</v>
      </c>
      <c r="V144" s="22">
        <v>0</v>
      </c>
      <c r="W144" s="22">
        <v>0</v>
      </c>
      <c r="X144" s="22">
        <v>-64660.95</v>
      </c>
      <c r="Y144" s="22">
        <v>-23340.16</v>
      </c>
      <c r="Z144" s="22">
        <v>-21784.17</v>
      </c>
      <c r="AA144" s="22">
        <f t="shared" si="23"/>
        <v>-21784.17</v>
      </c>
    </row>
    <row r="145" spans="1:27" ht="35.1" customHeight="1">
      <c r="A145" s="55"/>
      <c r="C145" s="4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</row>
    <row r="146" spans="1:27" ht="35.1" customHeight="1">
      <c r="A146" s="55" t="s">
        <v>107</v>
      </c>
      <c r="B146" s="11" t="s">
        <v>86</v>
      </c>
      <c r="C146" s="38" t="s">
        <v>87</v>
      </c>
      <c r="D146" s="39"/>
      <c r="E146" s="12">
        <v>0</v>
      </c>
      <c r="F146" s="13">
        <v>-16263504.25</v>
      </c>
      <c r="G146" s="13">
        <v>-23605954.953000005</v>
      </c>
      <c r="H146" s="13">
        <v>-7169380.1899999976</v>
      </c>
      <c r="I146" s="13">
        <v>-8682622.2699999977</v>
      </c>
      <c r="J146" s="13">
        <v>-32644524.659999993</v>
      </c>
      <c r="K146" s="13">
        <v>-10684062.82</v>
      </c>
      <c r="L146" s="13">
        <v>-9070698.6300000027</v>
      </c>
      <c r="M146" s="13">
        <v>-11076683.000000002</v>
      </c>
      <c r="N146" s="13">
        <v>-14211990.490000006</v>
      </c>
      <c r="O146" s="13">
        <v>-36392954.619999997</v>
      </c>
      <c r="P146" s="13">
        <v>-15324964.83</v>
      </c>
      <c r="Q146" s="13">
        <v>-13211433.32</v>
      </c>
      <c r="R146" s="13">
        <v>-22448089.980000004</v>
      </c>
      <c r="S146" s="13">
        <v>-27371934.600000001</v>
      </c>
      <c r="T146" s="13">
        <v>-15160274.420000002</v>
      </c>
      <c r="U146" s="13">
        <v>2206782.9200000018</v>
      </c>
      <c r="V146" s="13">
        <v>-1328463.6699999981</v>
      </c>
      <c r="W146" s="13">
        <v>-7399026.0399999991</v>
      </c>
      <c r="X146" s="13">
        <v>3459314.8499999978</v>
      </c>
      <c r="Y146" s="13">
        <v>-4460979.140000008</v>
      </c>
      <c r="Z146" s="13">
        <v>953665.13000000268</v>
      </c>
      <c r="AA146" s="13">
        <f>+AA5-AA28</f>
        <v>-269887778.98299998</v>
      </c>
    </row>
    <row r="147" spans="1:27" ht="35.1" customHeight="1">
      <c r="A147" s="55" t="s">
        <v>107</v>
      </c>
      <c r="B147" s="11" t="s">
        <v>88</v>
      </c>
      <c r="C147" s="38" t="s">
        <v>89</v>
      </c>
      <c r="D147" s="39"/>
      <c r="E147" s="12">
        <v>0</v>
      </c>
      <c r="F147" s="13">
        <v>120000000</v>
      </c>
      <c r="G147" s="13">
        <v>0</v>
      </c>
      <c r="H147" s="13">
        <v>0</v>
      </c>
      <c r="I147" s="13">
        <v>0</v>
      </c>
      <c r="J147" s="13">
        <v>0</v>
      </c>
      <c r="K147" s="13">
        <v>80000000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59467375</v>
      </c>
      <c r="R147" s="13">
        <v>6100000</v>
      </c>
      <c r="S147" s="13">
        <v>0</v>
      </c>
      <c r="T147" s="13">
        <v>0</v>
      </c>
      <c r="U147" s="13">
        <v>0</v>
      </c>
      <c r="V147" s="13">
        <v>0</v>
      </c>
      <c r="W147" s="13">
        <v>536122.03</v>
      </c>
      <c r="X147" s="13">
        <v>0</v>
      </c>
      <c r="Y147" s="13">
        <v>0</v>
      </c>
      <c r="Z147" s="13">
        <v>0</v>
      </c>
      <c r="AA147" s="13">
        <f t="shared" ref="AA147" si="28">SUM(AA148:AA149)</f>
        <v>266103497.03</v>
      </c>
    </row>
    <row r="148" spans="1:27" ht="35.1" customHeight="1">
      <c r="A148" s="55" t="s">
        <v>107</v>
      </c>
      <c r="B148" s="14" t="s">
        <v>9</v>
      </c>
      <c r="C148" s="15">
        <v>904</v>
      </c>
      <c r="D148" s="16" t="s">
        <v>90</v>
      </c>
      <c r="E148" s="17"/>
      <c r="F148" s="18">
        <v>120000000</v>
      </c>
      <c r="G148" s="18">
        <v>0</v>
      </c>
      <c r="H148" s="18">
        <v>0</v>
      </c>
      <c r="I148" s="18">
        <v>0</v>
      </c>
      <c r="J148" s="18">
        <v>0</v>
      </c>
      <c r="K148" s="18">
        <v>80000000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59467375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f>SUM(F148:Z148)</f>
        <v>259467375</v>
      </c>
    </row>
    <row r="149" spans="1:27" ht="35.1" customHeight="1">
      <c r="A149" s="55" t="s">
        <v>107</v>
      </c>
      <c r="B149" s="14" t="s">
        <v>9</v>
      </c>
      <c r="C149" s="15">
        <v>905</v>
      </c>
      <c r="D149" s="16" t="s">
        <v>91</v>
      </c>
      <c r="E149" s="17"/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6100000</v>
      </c>
      <c r="S149" s="18">
        <v>0</v>
      </c>
      <c r="T149" s="18">
        <v>0</v>
      </c>
      <c r="U149" s="18">
        <v>0</v>
      </c>
      <c r="V149" s="18">
        <v>0</v>
      </c>
      <c r="W149" s="18">
        <v>536122.03</v>
      </c>
      <c r="X149" s="18">
        <v>0</v>
      </c>
      <c r="Y149" s="18">
        <v>0</v>
      </c>
      <c r="Z149" s="18">
        <v>0</v>
      </c>
      <c r="AA149" s="18">
        <f>SUM(F149:Z149)</f>
        <v>6636122.0300000003</v>
      </c>
    </row>
    <row r="150" spans="1:27" ht="35.1" customHeight="1">
      <c r="A150" s="55" t="s">
        <v>107</v>
      </c>
      <c r="B150" s="11" t="s">
        <v>92</v>
      </c>
      <c r="C150" s="38" t="s">
        <v>93</v>
      </c>
      <c r="D150" s="39"/>
      <c r="E150" s="12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3600000</v>
      </c>
      <c r="V150" s="13">
        <v>0</v>
      </c>
      <c r="W150" s="13">
        <v>0</v>
      </c>
      <c r="X150" s="13">
        <v>0</v>
      </c>
      <c r="Y150" s="13">
        <v>0</v>
      </c>
      <c r="Z150" s="13">
        <v>1050000</v>
      </c>
      <c r="AA150" s="13">
        <f t="shared" ref="AA150" si="29">SUM(AA151:AA152)</f>
        <v>4650000</v>
      </c>
    </row>
    <row r="151" spans="1:27" s="29" customFormat="1" ht="35.1" customHeight="1">
      <c r="A151" s="55" t="s">
        <v>107</v>
      </c>
      <c r="B151" s="14" t="s">
        <v>9</v>
      </c>
      <c r="C151" s="40" t="s">
        <v>94</v>
      </c>
      <c r="D151" s="41" t="s">
        <v>95</v>
      </c>
      <c r="E151" s="42"/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18">
        <f>SUM(F151:Z151)</f>
        <v>0</v>
      </c>
    </row>
    <row r="152" spans="1:27" s="29" customFormat="1" ht="35.1" customHeight="1">
      <c r="A152" s="55" t="s">
        <v>107</v>
      </c>
      <c r="B152" s="14" t="s">
        <v>9</v>
      </c>
      <c r="C152" s="40" t="s">
        <v>96</v>
      </c>
      <c r="D152" s="41" t="s">
        <v>97</v>
      </c>
      <c r="E152" s="42"/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3600000</v>
      </c>
      <c r="V152" s="43">
        <v>0</v>
      </c>
      <c r="W152" s="43">
        <v>0</v>
      </c>
      <c r="X152" s="43">
        <v>0</v>
      </c>
      <c r="Y152" s="43">
        <v>0</v>
      </c>
      <c r="Z152" s="43">
        <v>1050000</v>
      </c>
      <c r="AA152" s="18">
        <f>SUM(F152:Z152)</f>
        <v>4650000</v>
      </c>
    </row>
    <row r="153" spans="1:27" ht="35.1" customHeight="1">
      <c r="A153" s="55" t="s">
        <v>107</v>
      </c>
      <c r="B153" s="44" t="s">
        <v>98</v>
      </c>
      <c r="C153" s="56" t="s">
        <v>99</v>
      </c>
      <c r="D153" s="57"/>
      <c r="E153" s="6">
        <v>6424165.3910658285</v>
      </c>
      <c r="F153" s="7">
        <v>110160661.14106584</v>
      </c>
      <c r="G153" s="7">
        <v>86554706.188065827</v>
      </c>
      <c r="H153" s="7">
        <v>79385325.998065829</v>
      </c>
      <c r="I153" s="7">
        <v>70702703.728065833</v>
      </c>
      <c r="J153" s="7">
        <v>38058179.068065837</v>
      </c>
      <c r="K153" s="7">
        <v>107374116.24806583</v>
      </c>
      <c r="L153" s="7">
        <v>98303417.618065834</v>
      </c>
      <c r="M153" s="7">
        <v>87226734.618065834</v>
      </c>
      <c r="N153" s="7">
        <v>73014744.128065825</v>
      </c>
      <c r="O153" s="7">
        <v>36621789.508065827</v>
      </c>
      <c r="P153" s="7">
        <v>21296824.678065829</v>
      </c>
      <c r="Q153" s="7">
        <v>67552766.358065829</v>
      </c>
      <c r="R153" s="7">
        <v>51204676.378065825</v>
      </c>
      <c r="S153" s="7">
        <v>23832741.778065823</v>
      </c>
      <c r="T153" s="7">
        <v>8672467.3580658212</v>
      </c>
      <c r="U153" s="7">
        <v>14479250.278065823</v>
      </c>
      <c r="V153" s="7">
        <v>13150786.608065825</v>
      </c>
      <c r="W153" s="7">
        <v>6287882.5980658261</v>
      </c>
      <c r="X153" s="7">
        <v>9747197.4480658248</v>
      </c>
      <c r="Y153" s="7">
        <v>5286218.3080658168</v>
      </c>
      <c r="Z153" s="7">
        <v>7289883.4380658194</v>
      </c>
      <c r="AA153" s="7">
        <f>+AA4+AA146+AA147+AA150</f>
        <v>7289883.4380658567</v>
      </c>
    </row>
    <row r="154" spans="1:27" ht="35.1" customHeight="1">
      <c r="A154" s="55" t="s">
        <v>107</v>
      </c>
      <c r="B154" s="44"/>
      <c r="C154" s="56" t="s">
        <v>100</v>
      </c>
      <c r="D154" s="57"/>
      <c r="E154" s="6">
        <v>695528.74999999872</v>
      </c>
      <c r="F154" s="7">
        <v>452397.05999999866</v>
      </c>
      <c r="G154" s="7">
        <v>459868.95999999868</v>
      </c>
      <c r="H154" s="7">
        <v>473372.96999999869</v>
      </c>
      <c r="I154" s="7">
        <v>486881.32999999868</v>
      </c>
      <c r="J154" s="7">
        <v>1783794.2999999986</v>
      </c>
      <c r="K154" s="7">
        <v>1816808.2799999986</v>
      </c>
      <c r="L154" s="7">
        <v>1792605.1499999987</v>
      </c>
      <c r="M154" s="7">
        <v>1808161.0799999987</v>
      </c>
      <c r="N154" s="7">
        <v>1823888.9399999988</v>
      </c>
      <c r="O154" s="7">
        <v>2904931.2399999988</v>
      </c>
      <c r="P154" s="7">
        <v>2771292.9199999985</v>
      </c>
      <c r="Q154" s="7">
        <v>2787035.7999999984</v>
      </c>
      <c r="R154" s="7">
        <v>2819917.7199999983</v>
      </c>
      <c r="S154" s="7">
        <v>3661552.4399999985</v>
      </c>
      <c r="T154" s="7">
        <v>3654269.9499999983</v>
      </c>
      <c r="U154" s="7">
        <v>70508.59999999823</v>
      </c>
      <c r="V154" s="7">
        <v>89724.169999998237</v>
      </c>
      <c r="W154" s="7">
        <v>106230.28999999823</v>
      </c>
      <c r="X154" s="7">
        <v>1072833.3699999982</v>
      </c>
      <c r="Y154" s="7">
        <v>1128898.1399999983</v>
      </c>
      <c r="Z154" s="7">
        <v>141637.9299999983</v>
      </c>
      <c r="AA154" s="7">
        <f>+Z154</f>
        <v>141637.9299999983</v>
      </c>
    </row>
    <row r="155" spans="1:27" ht="35.1" customHeight="1">
      <c r="A155" s="55" t="s">
        <v>107</v>
      </c>
      <c r="B155" s="44"/>
      <c r="C155" s="56" t="s">
        <v>33</v>
      </c>
      <c r="D155" s="57"/>
      <c r="E155" s="6">
        <v>0</v>
      </c>
      <c r="F155" s="7">
        <v>23303291.240000002</v>
      </c>
      <c r="G155" s="7">
        <v>44981176.512999997</v>
      </c>
      <c r="H155" s="7">
        <v>23564594.259999998</v>
      </c>
      <c r="I155" s="7">
        <v>23771124.989999998</v>
      </c>
      <c r="J155" s="7">
        <v>43494856.789999992</v>
      </c>
      <c r="K155" s="7">
        <v>21775205.990000002</v>
      </c>
      <c r="L155" s="7">
        <v>22950412.010000002</v>
      </c>
      <c r="M155" s="7">
        <v>24169482.450000003</v>
      </c>
      <c r="N155" s="7">
        <v>23913116.000000004</v>
      </c>
      <c r="O155" s="7">
        <v>45515808.969999999</v>
      </c>
      <c r="P155" s="7">
        <v>25645520.380000003</v>
      </c>
      <c r="Q155" s="7">
        <v>23989361.050000001</v>
      </c>
      <c r="R155" s="7">
        <v>33437053.130000003</v>
      </c>
      <c r="S155" s="7">
        <v>38607036.969999999</v>
      </c>
      <c r="T155" s="7">
        <v>23119599.23</v>
      </c>
      <c r="U155" s="7">
        <v>23270722.449999999</v>
      </c>
      <c r="V155" s="7">
        <v>23974139.360000003</v>
      </c>
      <c r="W155" s="7">
        <v>23748991.739999998</v>
      </c>
      <c r="X155" s="7">
        <v>45130260.909999996</v>
      </c>
      <c r="Y155" s="7">
        <v>22863689.310000002</v>
      </c>
      <c r="Z155" s="7">
        <v>26466446.779999997</v>
      </c>
      <c r="AA155" s="7">
        <f t="shared" ref="AA155:AA156" si="30">SUM(F155:Z155)</f>
        <v>607691890.523</v>
      </c>
    </row>
    <row r="156" spans="1:27" ht="35.1" customHeight="1">
      <c r="A156" s="55" t="s">
        <v>107</v>
      </c>
      <c r="B156" s="44"/>
      <c r="C156" s="56" t="s">
        <v>82</v>
      </c>
      <c r="D156" s="57"/>
      <c r="E156" s="6">
        <v>0</v>
      </c>
      <c r="F156" s="7">
        <v>37790246.170000002</v>
      </c>
      <c r="G156" s="7">
        <v>45592525.313000001</v>
      </c>
      <c r="H156" s="7">
        <v>23564594.259999998</v>
      </c>
      <c r="I156" s="7">
        <v>23771124.989999998</v>
      </c>
      <c r="J156" s="7">
        <v>43494856.789999992</v>
      </c>
      <c r="K156" s="7">
        <v>21775205.990000002</v>
      </c>
      <c r="L156" s="7">
        <v>22950412.010000002</v>
      </c>
      <c r="M156" s="7">
        <v>24169482.450000003</v>
      </c>
      <c r="N156" s="7">
        <v>23913116.000000004</v>
      </c>
      <c r="O156" s="7">
        <v>45515808.969999999</v>
      </c>
      <c r="P156" s="7">
        <v>25645520.380000003</v>
      </c>
      <c r="Q156" s="7">
        <v>23989361.050000001</v>
      </c>
      <c r="R156" s="7">
        <v>33437053.130000003</v>
      </c>
      <c r="S156" s="7">
        <v>38607036.969999999</v>
      </c>
      <c r="T156" s="7">
        <v>23119599.23</v>
      </c>
      <c r="U156" s="7">
        <v>19838255.93</v>
      </c>
      <c r="V156" s="7">
        <v>27406605.879999999</v>
      </c>
      <c r="W156" s="7">
        <v>23748991.739999998</v>
      </c>
      <c r="X156" s="7">
        <v>25003103.190000001</v>
      </c>
      <c r="Y156" s="7">
        <v>27587786.240000006</v>
      </c>
      <c r="Z156" s="7">
        <v>26354444.049999997</v>
      </c>
      <c r="AA156" s="7">
        <f t="shared" si="30"/>
        <v>607275130.73299992</v>
      </c>
    </row>
    <row r="157" spans="1:27" ht="35.1" customHeight="1">
      <c r="A157" s="55" t="s">
        <v>107</v>
      </c>
      <c r="B157" s="44"/>
      <c r="C157" s="56" t="s">
        <v>101</v>
      </c>
      <c r="D157" s="57"/>
      <c r="E157" s="6">
        <v>-15098303.729999999</v>
      </c>
      <c r="F157" s="7">
        <v>-611348.80000000005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-3432466.52</v>
      </c>
      <c r="V157" s="7">
        <v>0</v>
      </c>
      <c r="W157" s="7">
        <v>0</v>
      </c>
      <c r="X157" s="7">
        <v>-20127157.719999999</v>
      </c>
      <c r="Y157" s="7">
        <v>-15403060.789999999</v>
      </c>
      <c r="Z157" s="7">
        <v>-15515063.519999998</v>
      </c>
      <c r="AA157" s="7">
        <f t="shared" ref="AA157" si="31">+AA118</f>
        <v>-15515063.519999998</v>
      </c>
    </row>
    <row r="158" spans="1:27" ht="24.95" customHeight="1">
      <c r="C158" s="4"/>
      <c r="E158" s="45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23"/>
    </row>
    <row r="159" spans="1:27" ht="24.95" customHeight="1"/>
    <row r="160" spans="1:27" ht="24.95" customHeight="1"/>
    <row r="161" ht="24.95" customHeight="1"/>
    <row r="162" ht="24.95" customHeight="1"/>
    <row r="238" spans="27:27">
      <c r="AA238" s="23">
        <f>+AA153-Z153</f>
        <v>3.7252902984619141E-8</v>
      </c>
    </row>
  </sheetData>
  <autoFilter ref="A1:A237">
    <filterColumn colId="0"/>
  </autoFilter>
  <mergeCells count="30">
    <mergeCell ref="C5:D5"/>
    <mergeCell ref="C6:D6"/>
    <mergeCell ref="C15:D15"/>
    <mergeCell ref="C1:D1"/>
    <mergeCell ref="C2:D2"/>
    <mergeCell ref="C4:D4"/>
    <mergeCell ref="B118:D118"/>
    <mergeCell ref="B119:D119"/>
    <mergeCell ref="B48:D48"/>
    <mergeCell ref="B52:D52"/>
    <mergeCell ref="B65:D65"/>
    <mergeCell ref="B71:D71"/>
    <mergeCell ref="B74:D74"/>
    <mergeCell ref="B75:D75"/>
    <mergeCell ref="C155:D155"/>
    <mergeCell ref="C156:D156"/>
    <mergeCell ref="C157:D157"/>
    <mergeCell ref="C28:D28"/>
    <mergeCell ref="B31:D31"/>
    <mergeCell ref="B30:D30"/>
    <mergeCell ref="B122:D122"/>
    <mergeCell ref="B126:D126"/>
    <mergeCell ref="B137:D137"/>
    <mergeCell ref="B143:D143"/>
    <mergeCell ref="C153:D153"/>
    <mergeCell ref="C154:D154"/>
    <mergeCell ref="B92:D92"/>
    <mergeCell ref="B96:D96"/>
    <mergeCell ref="B109:D109"/>
    <mergeCell ref="B115:D115"/>
  </mergeCells>
  <pageMargins left="0" right="0" top="0" bottom="0.19685039370078741" header="0" footer="0"/>
  <pageSetup paperSize="8" scale="45" orientation="landscape" r:id="rId1"/>
  <headerFooter>
    <oddFooter>&amp;R&amp;"Arial,Negrito"&amp;D  /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sistema</vt:lpstr>
      <vt:lpstr>sistema!Area_de_impressao</vt:lpstr>
      <vt:lpstr>sistema!Titulos_de_impressao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dcterms:created xsi:type="dcterms:W3CDTF">2017-10-04T17:46:37Z</dcterms:created>
  <dcterms:modified xsi:type="dcterms:W3CDTF">2017-11-03T12:36:13Z</dcterms:modified>
</cp:coreProperties>
</file>