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<sst xmlns="http://schemas.openxmlformats.org/spreadsheetml/2006/main" count="112" uniqueCount="110">
  <si>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</si>
  <si>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</si>
  <si>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</si>
  <si>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</si>
  <si>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</si>
  <si>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</si>
  <si>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</si>
  <si>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</si>
  <si>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</si>
  <si>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</si>
  <si>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</si>
  <si>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</si>
  <si>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</si>
  <si>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</si>
  <si>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</si>
  <si>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</si>
  <si>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</si>
  <si>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</si>
  <si>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</si>
  <si>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</si>
  <si>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</si>
  <si>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</si>
  <si>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</si>
  <si>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</si>
  <si>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</si>
  <si>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</si>
  <si>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</si>
  <si>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</si>
  <si>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</si>
  <si>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</si>
  <si>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</si>
  <si>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</si>
  <si>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</si>
  <si>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</si>
  <si>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</si>
  <si>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</si>
  <si>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</si>
  <si>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</si>
  <si>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</si>
  <si>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</si>
  <si>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</si>
  <si>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</si>
  <si>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</si>
  <si>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</si>
  <si>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</si>
  <si>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</si>
  <si>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</si>
  <si>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</si>
  <si>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</si>
  <si>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</si>
  <si>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</si>
  <si>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</si>
  <si>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</si>
  <si>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</si>
  <si>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</si>
  <si>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</si>
  <si>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</si>
  <si>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</si>
  <si>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</si>
  <si>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</si>
  <si>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</si>
  <si>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</si>
  <si>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</si>
  <si>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</si>
  <si>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</si>
  <si>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</si>
  <si>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</si>
  <si>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</si>
  <si>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</si>
  <si>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</si>
  <si>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</si>
  <si>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</si>
  <si>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</si>
  <si>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</si>
  <si>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</si>
  <si>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</si>
  <si>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</si>
  <si>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</si>
  <si>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</si>
  <si>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</si>
  <si>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</si>
  <si>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</si>
  <si>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</si>
  <si>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</si>
  <si>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</si>
  <si>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</si>
  <si>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</si>
  <si>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</si>
  <si>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</si>
  <si>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</si>
  <si>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</si>
  <si>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</si>
  <si>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</si>
  <si>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</si>
  <si>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</si>
  <si>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</si>
  <si>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</si>
  <si>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</si>
  <si>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</si>
  <si>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</si>
  <si>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</si>
  <si>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</si>
  <si>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</si>
  <si>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</si>
  <si>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</si>
  <si>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</si>
  <si>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</si>
  <si>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18/11/17 - VENCIMENTO 27/11/17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</si>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</sst>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359609</v>
      </c>
      <c r="C7" s="10">
        <f>C8+C20+C24</f>
        <v>244599</v>
      </c>
      <c r="D7" s="10">
        <f>D8+D20+D24</f>
        <v>293498</v>
      </c>
      <c r="E7" s="10">
        <f>E8+E20+E24</f>
        <v>39240</v>
      </c>
      <c r="F7" s="10">
        <f aca="true" t="shared" si="0" ref="F7:N7">F8+F20+F24</f>
        <v>233006</v>
      </c>
      <c r="G7" s="10">
        <f t="shared" si="0"/>
        <v>358502</v>
      </c>
      <c r="H7" s="10">
        <f>H8+H20+H24</f>
        <v>244350</v>
      </c>
      <c r="I7" s="10">
        <f>I8+I20+I24</f>
        <v>73216</v>
      </c>
      <c r="J7" s="10">
        <f>J8+J20+J24</f>
        <v>313014</v>
      </c>
      <c r="K7" s="10">
        <f>K8+K20+K24</f>
        <v>216394</v>
      </c>
      <c r="L7" s="10">
        <f>L8+L20+L24</f>
        <v>285383</v>
      </c>
      <c r="M7" s="10">
        <f t="shared" si="0"/>
        <v>95159</v>
      </c>
      <c r="N7" s="10">
        <f t="shared" si="0"/>
        <v>57391</v>
      </c>
      <c r="O7" s="10">
        <f>+O8+O20+O24</f>
        <v>2813361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154842</v>
      </c>
      <c r="C8" s="12">
        <f>+C9+C12+C16</f>
        <v>113543</v>
      </c>
      <c r="D8" s="12">
        <f>+D9+D12+D16</f>
        <v>144971</v>
      </c>
      <c r="E8" s="12">
        <f>+E9+E12+E16</f>
        <v>17693</v>
      </c>
      <c r="F8" s="12">
        <f aca="true" t="shared" si="1" ref="F8:N8">+F9+F12+F16</f>
        <v>107049</v>
      </c>
      <c r="G8" s="12">
        <f t="shared" si="1"/>
        <v>167613</v>
      </c>
      <c r="H8" s="12">
        <f>+H9+H12+H16</f>
        <v>113047</v>
      </c>
      <c r="I8" s="12">
        <f>+I9+I12+I16</f>
        <v>34652</v>
      </c>
      <c r="J8" s="12">
        <f>+J9+J12+J16</f>
        <v>145720</v>
      </c>
      <c r="K8" s="12">
        <f>+K9+K12+K16</f>
        <v>104319</v>
      </c>
      <c r="L8" s="12">
        <f>+L9+L12+L16</f>
        <v>130342</v>
      </c>
      <c r="M8" s="12">
        <f t="shared" si="1"/>
        <v>48594</v>
      </c>
      <c r="N8" s="12">
        <f t="shared" si="1"/>
        <v>31021</v>
      </c>
      <c r="O8" s="12">
        <f>SUM(B8:N8)</f>
        <v>1313406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18473</v>
      </c>
      <c r="C9" s="14">
        <v>18137</v>
      </c>
      <c r="D9" s="14">
        <v>15672</v>
      </c>
      <c r="E9" s="14">
        <v>1419</v>
      </c>
      <c r="F9" s="14">
        <v>11413</v>
      </c>
      <c r="G9" s="14">
        <v>20868</v>
      </c>
      <c r="H9" s="14">
        <v>17673</v>
      </c>
      <c r="I9" s="14">
        <v>5458</v>
      </c>
      <c r="J9" s="14">
        <v>12210</v>
      </c>
      <c r="K9" s="14">
        <v>14442</v>
      </c>
      <c r="L9" s="14">
        <v>12531</v>
      </c>
      <c r="M9" s="14">
        <v>6310</v>
      </c>
      <c r="N9" s="14">
        <v>4332</v>
      </c>
      <c r="O9" s="12">
        <f aca="true" t="shared" si="2" ref="O9:O19">SUM(B9:N9)</f>
        <v>158938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18473</v>
      </c>
      <c r="C10" s="14">
        <f>+C9-C11</f>
        <v>18137</v>
      </c>
      <c r="D10" s="14">
        <f>+D9-D11</f>
        <v>15672</v>
      </c>
      <c r="E10" s="14">
        <f>+E9-E11</f>
        <v>1419</v>
      </c>
      <c r="F10" s="14">
        <f aca="true" t="shared" si="3" ref="F10:N10">+F9-F11</f>
        <v>11413</v>
      </c>
      <c r="G10" s="14">
        <f t="shared" si="3"/>
        <v>20868</v>
      </c>
      <c r="H10" s="14">
        <f>+H9-H11</f>
        <v>17673</v>
      </c>
      <c r="I10" s="14">
        <f>+I9-I11</f>
        <v>5458</v>
      </c>
      <c r="J10" s="14">
        <f>+J9-J11</f>
        <v>12210</v>
      </c>
      <c r="K10" s="14">
        <f>+K9-K11</f>
        <v>14442</v>
      </c>
      <c r="L10" s="14">
        <f>+L9-L11</f>
        <v>12531</v>
      </c>
      <c r="M10" s="14">
        <f t="shared" si="3"/>
        <v>6310</v>
      </c>
      <c r="N10" s="14">
        <f t="shared" si="3"/>
        <v>4332</v>
      </c>
      <c r="O10" s="12">
        <f t="shared" si="2"/>
        <v>158938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127780</v>
      </c>
      <c r="C12" s="14">
        <f>C13+C14+C15</f>
        <v>89514</v>
      </c>
      <c r="D12" s="14">
        <f>D13+D14+D15</f>
        <v>121866</v>
      </c>
      <c r="E12" s="14">
        <f>E13+E14+E15</f>
        <v>15330</v>
      </c>
      <c r="F12" s="14">
        <f aca="true" t="shared" si="4" ref="F12:N12">F13+F14+F15</f>
        <v>89822</v>
      </c>
      <c r="G12" s="14">
        <f t="shared" si="4"/>
        <v>136875</v>
      </c>
      <c r="H12" s="14">
        <f>H13+H14+H15</f>
        <v>89563</v>
      </c>
      <c r="I12" s="14">
        <f>I13+I14+I15</f>
        <v>27294</v>
      </c>
      <c r="J12" s="14">
        <f>J13+J14+J15</f>
        <v>124831</v>
      </c>
      <c r="K12" s="14">
        <f>K13+K14+K15</f>
        <v>84260</v>
      </c>
      <c r="L12" s="14">
        <f>L13+L14+L15</f>
        <v>109717</v>
      </c>
      <c r="M12" s="14">
        <f t="shared" si="4"/>
        <v>39946</v>
      </c>
      <c r="N12" s="14">
        <f t="shared" si="4"/>
        <v>25476</v>
      </c>
      <c r="O12" s="12">
        <f t="shared" si="2"/>
        <v>1082274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62289</v>
      </c>
      <c r="C13" s="14">
        <v>45379</v>
      </c>
      <c r="D13" s="14">
        <v>58207</v>
      </c>
      <c r="E13" s="14">
        <v>7616</v>
      </c>
      <c r="F13" s="14">
        <v>43094</v>
      </c>
      <c r="G13" s="14">
        <v>66576</v>
      </c>
      <c r="H13" s="14">
        <v>45463</v>
      </c>
      <c r="I13" s="14">
        <v>13811</v>
      </c>
      <c r="J13" s="14">
        <v>62607</v>
      </c>
      <c r="K13" s="14">
        <v>40421</v>
      </c>
      <c r="L13" s="14">
        <v>51360</v>
      </c>
      <c r="M13" s="14">
        <v>18154</v>
      </c>
      <c r="N13" s="14">
        <v>11329</v>
      </c>
      <c r="O13" s="12">
        <f t="shared" si="2"/>
        <v>526306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63029</v>
      </c>
      <c r="C14" s="14">
        <v>41581</v>
      </c>
      <c r="D14" s="14">
        <v>61799</v>
      </c>
      <c r="E14" s="14">
        <v>7318</v>
      </c>
      <c r="F14" s="14">
        <v>44607</v>
      </c>
      <c r="G14" s="14">
        <v>66150</v>
      </c>
      <c r="H14" s="14">
        <v>42030</v>
      </c>
      <c r="I14" s="14">
        <v>12864</v>
      </c>
      <c r="J14" s="14">
        <v>60407</v>
      </c>
      <c r="K14" s="14">
        <v>41958</v>
      </c>
      <c r="L14" s="14">
        <v>56598</v>
      </c>
      <c r="M14" s="14">
        <v>21044</v>
      </c>
      <c r="N14" s="14">
        <v>13690</v>
      </c>
      <c r="O14" s="12">
        <f t="shared" si="2"/>
        <v>533075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2462</v>
      </c>
      <c r="C15" s="14">
        <v>2554</v>
      </c>
      <c r="D15" s="14">
        <v>1860</v>
      </c>
      <c r="E15" s="14">
        <v>396</v>
      </c>
      <c r="F15" s="14">
        <v>2121</v>
      </c>
      <c r="G15" s="14">
        <v>4149</v>
      </c>
      <c r="H15" s="14">
        <v>2070</v>
      </c>
      <c r="I15" s="14">
        <v>619</v>
      </c>
      <c r="J15" s="14">
        <v>1817</v>
      </c>
      <c r="K15" s="14">
        <v>1881</v>
      </c>
      <c r="L15" s="14">
        <v>1759</v>
      </c>
      <c r="M15" s="14">
        <v>748</v>
      </c>
      <c r="N15" s="14">
        <v>457</v>
      </c>
      <c r="O15" s="12">
        <f t="shared" si="2"/>
        <v>22893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8589</v>
      </c>
      <c r="C16" s="14">
        <f>C17+C18+C19</f>
        <v>5892</v>
      </c>
      <c r="D16" s="14">
        <f>D17+D18+D19</f>
        <v>7433</v>
      </c>
      <c r="E16" s="14">
        <f>E17+E18+E19</f>
        <v>944</v>
      </c>
      <c r="F16" s="14">
        <f aca="true" t="shared" si="5" ref="F16:N16">F17+F18+F19</f>
        <v>5814</v>
      </c>
      <c r="G16" s="14">
        <f t="shared" si="5"/>
        <v>9870</v>
      </c>
      <c r="H16" s="14">
        <f>H17+H18+H19</f>
        <v>5811</v>
      </c>
      <c r="I16" s="14">
        <f>I17+I18+I19</f>
        <v>1900</v>
      </c>
      <c r="J16" s="14">
        <f>J17+J18+J19</f>
        <v>8679</v>
      </c>
      <c r="K16" s="14">
        <f>K17+K18+K19</f>
        <v>5617</v>
      </c>
      <c r="L16" s="14">
        <f>L17+L18+L19</f>
        <v>8094</v>
      </c>
      <c r="M16" s="14">
        <f t="shared" si="5"/>
        <v>2338</v>
      </c>
      <c r="N16" s="14">
        <f t="shared" si="5"/>
        <v>1213</v>
      </c>
      <c r="O16" s="12">
        <f t="shared" si="2"/>
        <v>72194</v>
      </c>
    </row>
    <row r="17" spans="1:26" ht="18.75" customHeight="1">
      <c r="A17" s="15" t="s">
        <v>16</v>
      </c>
      <c r="B17" s="14">
        <v>8530</v>
      </c>
      <c r="C17" s="14">
        <v>5868</v>
      </c>
      <c r="D17" s="14">
        <v>7391</v>
      </c>
      <c r="E17" s="14">
        <v>939</v>
      </c>
      <c r="F17" s="14">
        <v>5785</v>
      </c>
      <c r="G17" s="14">
        <v>9838</v>
      </c>
      <c r="H17" s="14">
        <v>5779</v>
      </c>
      <c r="I17" s="14">
        <v>1894</v>
      </c>
      <c r="J17" s="14">
        <v>8648</v>
      </c>
      <c r="K17" s="14">
        <v>5594</v>
      </c>
      <c r="L17" s="14">
        <v>8037</v>
      </c>
      <c r="M17" s="14">
        <v>2319</v>
      </c>
      <c r="N17" s="14">
        <v>1198</v>
      </c>
      <c r="O17" s="12">
        <f t="shared" si="2"/>
        <v>71820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57</v>
      </c>
      <c r="C18" s="14">
        <v>12</v>
      </c>
      <c r="D18" s="14">
        <v>40</v>
      </c>
      <c r="E18" s="14">
        <v>5</v>
      </c>
      <c r="F18" s="14">
        <v>27</v>
      </c>
      <c r="G18" s="14">
        <v>20</v>
      </c>
      <c r="H18" s="14">
        <v>29</v>
      </c>
      <c r="I18" s="14">
        <v>4</v>
      </c>
      <c r="J18" s="14">
        <v>29</v>
      </c>
      <c r="K18" s="14">
        <v>19</v>
      </c>
      <c r="L18" s="14">
        <v>53</v>
      </c>
      <c r="M18" s="14">
        <v>19</v>
      </c>
      <c r="N18" s="14">
        <v>14</v>
      </c>
      <c r="O18" s="12">
        <f t="shared" si="2"/>
        <v>328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12</v>
      </c>
      <c r="D19" s="14">
        <v>2</v>
      </c>
      <c r="E19" s="14">
        <v>0</v>
      </c>
      <c r="F19" s="14">
        <v>2</v>
      </c>
      <c r="G19" s="14">
        <v>12</v>
      </c>
      <c r="H19" s="14">
        <v>3</v>
      </c>
      <c r="I19" s="14">
        <v>2</v>
      </c>
      <c r="J19" s="14">
        <v>2</v>
      </c>
      <c r="K19" s="14">
        <v>4</v>
      </c>
      <c r="L19" s="14">
        <v>4</v>
      </c>
      <c r="M19" s="14">
        <v>0</v>
      </c>
      <c r="N19" s="14">
        <v>1</v>
      </c>
      <c r="O19" s="12">
        <f t="shared" si="2"/>
        <v>46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88463</v>
      </c>
      <c r="C20" s="18">
        <f>C21+C22+C23</f>
        <v>52584</v>
      </c>
      <c r="D20" s="18">
        <f>D21+D22+D23</f>
        <v>59165</v>
      </c>
      <c r="E20" s="18">
        <f>E21+E22+E23</f>
        <v>7979</v>
      </c>
      <c r="F20" s="18">
        <f aca="true" t="shared" si="6" ref="F20:N20">F21+F22+F23</f>
        <v>48914</v>
      </c>
      <c r="G20" s="18">
        <f t="shared" si="6"/>
        <v>73596</v>
      </c>
      <c r="H20" s="18">
        <f>H21+H22+H23</f>
        <v>56772</v>
      </c>
      <c r="I20" s="18">
        <f>I21+I22+I23</f>
        <v>16612</v>
      </c>
      <c r="J20" s="18">
        <f>J21+J22+J23</f>
        <v>78048</v>
      </c>
      <c r="K20" s="18">
        <f>K21+K22+K23</f>
        <v>47195</v>
      </c>
      <c r="L20" s="18">
        <f>L21+L22+L23</f>
        <v>80315</v>
      </c>
      <c r="M20" s="18">
        <f t="shared" si="6"/>
        <v>24735</v>
      </c>
      <c r="N20" s="18">
        <f t="shared" si="6"/>
        <v>14103</v>
      </c>
      <c r="O20" s="12">
        <f aca="true" t="shared" si="7" ref="O20:O26">SUM(B20:N20)</f>
        <v>648481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45474</v>
      </c>
      <c r="C21" s="14">
        <v>29676</v>
      </c>
      <c r="D21" s="14">
        <v>29758</v>
      </c>
      <c r="E21" s="14">
        <v>4427</v>
      </c>
      <c r="F21" s="14">
        <v>25066</v>
      </c>
      <c r="G21" s="14">
        <v>37921</v>
      </c>
      <c r="H21" s="14">
        <v>31417</v>
      </c>
      <c r="I21" s="14">
        <v>9299</v>
      </c>
      <c r="J21" s="14">
        <v>41574</v>
      </c>
      <c r="K21" s="14">
        <v>24481</v>
      </c>
      <c r="L21" s="14">
        <v>39861</v>
      </c>
      <c r="M21" s="14">
        <v>12283</v>
      </c>
      <c r="N21" s="14">
        <v>6830</v>
      </c>
      <c r="O21" s="12">
        <f t="shared" si="7"/>
        <v>338067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41766</v>
      </c>
      <c r="C22" s="14">
        <v>21872</v>
      </c>
      <c r="D22" s="14">
        <v>28745</v>
      </c>
      <c r="E22" s="14">
        <v>3411</v>
      </c>
      <c r="F22" s="14">
        <v>22984</v>
      </c>
      <c r="G22" s="14">
        <v>34170</v>
      </c>
      <c r="H22" s="14">
        <v>24554</v>
      </c>
      <c r="I22" s="14">
        <v>7067</v>
      </c>
      <c r="J22" s="14">
        <v>35599</v>
      </c>
      <c r="K22" s="14">
        <v>22048</v>
      </c>
      <c r="L22" s="14">
        <v>39533</v>
      </c>
      <c r="M22" s="14">
        <v>12089</v>
      </c>
      <c r="N22" s="14">
        <v>7081</v>
      </c>
      <c r="O22" s="12">
        <f t="shared" si="7"/>
        <v>300919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1223</v>
      </c>
      <c r="C23" s="14">
        <v>1036</v>
      </c>
      <c r="D23" s="14">
        <v>662</v>
      </c>
      <c r="E23" s="14">
        <v>141</v>
      </c>
      <c r="F23" s="14">
        <v>864</v>
      </c>
      <c r="G23" s="14">
        <v>1505</v>
      </c>
      <c r="H23" s="14">
        <v>801</v>
      </c>
      <c r="I23" s="14">
        <v>246</v>
      </c>
      <c r="J23" s="14">
        <v>875</v>
      </c>
      <c r="K23" s="14">
        <v>666</v>
      </c>
      <c r="L23" s="14">
        <v>921</v>
      </c>
      <c r="M23" s="14">
        <v>363</v>
      </c>
      <c r="N23" s="14">
        <v>192</v>
      </c>
      <c r="O23" s="12">
        <f t="shared" si="7"/>
        <v>9495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116304</v>
      </c>
      <c r="C24" s="14">
        <f>C25+C26</f>
        <v>78472</v>
      </c>
      <c r="D24" s="14">
        <f>D25+D26</f>
        <v>89362</v>
      </c>
      <c r="E24" s="14">
        <f>E25+E26</f>
        <v>13568</v>
      </c>
      <c r="F24" s="14">
        <f aca="true" t="shared" si="8" ref="F24:N24">F25+F26</f>
        <v>77043</v>
      </c>
      <c r="G24" s="14">
        <f t="shared" si="8"/>
        <v>117293</v>
      </c>
      <c r="H24" s="14">
        <f>H25+H26</f>
        <v>74531</v>
      </c>
      <c r="I24" s="14">
        <f>I25+I26</f>
        <v>21952</v>
      </c>
      <c r="J24" s="14">
        <f>J25+J26</f>
        <v>89246</v>
      </c>
      <c r="K24" s="14">
        <f>K25+K26</f>
        <v>64880</v>
      </c>
      <c r="L24" s="14">
        <f>L25+L26</f>
        <v>74726</v>
      </c>
      <c r="M24" s="14">
        <f t="shared" si="8"/>
        <v>21830</v>
      </c>
      <c r="N24" s="14">
        <f t="shared" si="8"/>
        <v>12267</v>
      </c>
      <c r="O24" s="12">
        <f t="shared" si="7"/>
        <v>851474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51863</v>
      </c>
      <c r="C25" s="14">
        <v>40719</v>
      </c>
      <c r="D25" s="14">
        <v>43888</v>
      </c>
      <c r="E25" s="14">
        <v>7495</v>
      </c>
      <c r="F25" s="14">
        <v>39094</v>
      </c>
      <c r="G25" s="14">
        <v>63045</v>
      </c>
      <c r="H25" s="14">
        <v>40698</v>
      </c>
      <c r="I25" s="14">
        <v>13222</v>
      </c>
      <c r="J25" s="14">
        <v>40203</v>
      </c>
      <c r="K25" s="14">
        <v>33263</v>
      </c>
      <c r="L25" s="14">
        <v>34574</v>
      </c>
      <c r="M25" s="14">
        <v>10394</v>
      </c>
      <c r="N25" s="14">
        <v>5340</v>
      </c>
      <c r="O25" s="12">
        <f t="shared" si="7"/>
        <v>423798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64441</v>
      </c>
      <c r="C26" s="14">
        <v>37753</v>
      </c>
      <c r="D26" s="14">
        <v>45474</v>
      </c>
      <c r="E26" s="14">
        <v>6073</v>
      </c>
      <c r="F26" s="14">
        <v>37949</v>
      </c>
      <c r="G26" s="14">
        <v>54248</v>
      </c>
      <c r="H26" s="14">
        <v>33833</v>
      </c>
      <c r="I26" s="14">
        <v>8730</v>
      </c>
      <c r="J26" s="14">
        <v>49043</v>
      </c>
      <c r="K26" s="14">
        <v>31617</v>
      </c>
      <c r="L26" s="14">
        <v>40152</v>
      </c>
      <c r="M26" s="14">
        <v>11436</v>
      </c>
      <c r="N26" s="14">
        <v>6927</v>
      </c>
      <c r="O26" s="12">
        <f t="shared" si="7"/>
        <v>427676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756874.19776514</v>
      </c>
      <c r="C36" s="60">
        <f aca="true" t="shared" si="11" ref="C36:N36">C37+C38+C39+C40</f>
        <v>498579.1281695</v>
      </c>
      <c r="D36" s="60">
        <f t="shared" si="11"/>
        <v>559033.7343749001</v>
      </c>
      <c r="E36" s="60">
        <f t="shared" si="11"/>
        <v>102196.198016</v>
      </c>
      <c r="F36" s="60">
        <f t="shared" si="11"/>
        <v>508935.94730229996</v>
      </c>
      <c r="G36" s="60">
        <f t="shared" si="11"/>
        <v>625092.4996</v>
      </c>
      <c r="H36" s="60">
        <f t="shared" si="11"/>
        <v>501413.985</v>
      </c>
      <c r="I36" s="60">
        <f>I37+I38+I39+I40</f>
        <v>145988.6146432</v>
      </c>
      <c r="J36" s="60">
        <f>J37+J38+J39+J40</f>
        <v>623339.9777652</v>
      </c>
      <c r="K36" s="60">
        <f>K37+K38+K39+K40</f>
        <v>485833.20771419996</v>
      </c>
      <c r="L36" s="60">
        <f>L37+L38+L39+L40</f>
        <v>612086.56685808</v>
      </c>
      <c r="M36" s="60">
        <f t="shared" si="11"/>
        <v>243279.78824737</v>
      </c>
      <c r="N36" s="60">
        <f t="shared" si="11"/>
        <v>142341.58023696003</v>
      </c>
      <c r="O36" s="60">
        <f>O37+O38+O39+O40</f>
        <v>5804995.425692849</v>
      </c>
    </row>
    <row r="37" spans="1:15" ht="18.75" customHeight="1">
      <c r="A37" s="57" t="s">
        <v>50</v>
      </c>
      <c r="B37" s="54">
        <f aca="true" t="shared" si="12" ref="B37:N37">B29*B7</f>
        <v>751187.2401</v>
      </c>
      <c r="C37" s="54">
        <f t="shared" si="12"/>
        <v>493600.78199999995</v>
      </c>
      <c r="D37" s="54">
        <f t="shared" si="12"/>
        <v>548312.9636</v>
      </c>
      <c r="E37" s="54">
        <f t="shared" si="12"/>
        <v>101796.408</v>
      </c>
      <c r="F37" s="54">
        <f t="shared" si="12"/>
        <v>508255.98779999994</v>
      </c>
      <c r="G37" s="54">
        <f t="shared" si="12"/>
        <v>620172.6098</v>
      </c>
      <c r="H37" s="54">
        <f t="shared" si="12"/>
        <v>497032.335</v>
      </c>
      <c r="I37" s="54">
        <f>I29*I7</f>
        <v>145743.7696</v>
      </c>
      <c r="J37" s="54">
        <f>J29*J7</f>
        <v>618515.664</v>
      </c>
      <c r="K37" s="54">
        <f>K29*K7</f>
        <v>481584.84699999995</v>
      </c>
      <c r="L37" s="54">
        <f>L29*L7</f>
        <v>607209.4090999999</v>
      </c>
      <c r="M37" s="54">
        <f t="shared" si="12"/>
        <v>240371.634</v>
      </c>
      <c r="N37" s="54">
        <f t="shared" si="12"/>
        <v>142042.725</v>
      </c>
      <c r="O37" s="56">
        <f>SUM(B37:N37)</f>
        <v>5755826.374999999</v>
      </c>
    </row>
    <row r="38" spans="1:15" ht="18.75" customHeight="1">
      <c r="A38" s="57" t="s">
        <v>51</v>
      </c>
      <c r="B38" s="54">
        <f aca="true" t="shared" si="13" ref="B38:N38">B30*B7</f>
        <v>-2227.61233486</v>
      </c>
      <c r="C38" s="54">
        <f t="shared" si="13"/>
        <v>-1435.6738305</v>
      </c>
      <c r="D38" s="54">
        <f t="shared" si="13"/>
        <v>-1628.8992251</v>
      </c>
      <c r="E38" s="54">
        <f t="shared" si="13"/>
        <v>-246.489984</v>
      </c>
      <c r="F38" s="54">
        <f t="shared" si="13"/>
        <v>-1481.4404977000002</v>
      </c>
      <c r="G38" s="54">
        <f t="shared" si="13"/>
        <v>-1828.3602</v>
      </c>
      <c r="H38" s="54">
        <f t="shared" si="13"/>
        <v>-1368.36</v>
      </c>
      <c r="I38" s="54">
        <f>I30*I7</f>
        <v>-409.9949568</v>
      </c>
      <c r="J38" s="54">
        <f>J30*J7</f>
        <v>-1780.4862348</v>
      </c>
      <c r="K38" s="54">
        <f>K30*K7</f>
        <v>-1377.4992858</v>
      </c>
      <c r="L38" s="54">
        <f>L30*L7</f>
        <v>-1783.71224192</v>
      </c>
      <c r="M38" s="54">
        <f t="shared" si="13"/>
        <v>-701.1857526299999</v>
      </c>
      <c r="N38" s="54">
        <f t="shared" si="13"/>
        <v>-420.18476304</v>
      </c>
      <c r="O38" s="25">
        <f>SUM(B38:N38)</f>
        <v>-16689.89930715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-70197.4</v>
      </c>
      <c r="C42" s="25">
        <f aca="true" t="shared" si="15" ref="C42:N42">+C43+C46+C58+C59</f>
        <v>-68920.6</v>
      </c>
      <c r="D42" s="25">
        <f t="shared" si="15"/>
        <v>-61053.6</v>
      </c>
      <c r="E42" s="25">
        <f t="shared" si="15"/>
        <v>-6392.2</v>
      </c>
      <c r="F42" s="25">
        <f t="shared" si="15"/>
        <v>-43869.4</v>
      </c>
      <c r="G42" s="25">
        <f t="shared" si="15"/>
        <v>-79798.4</v>
      </c>
      <c r="H42" s="25">
        <f t="shared" si="15"/>
        <v>-67657.4</v>
      </c>
      <c r="I42" s="25">
        <f>+I43+I46+I58+I59</f>
        <v>-25240.4</v>
      </c>
      <c r="J42" s="25">
        <f>+J43+J46+J58+J59</f>
        <v>-46398</v>
      </c>
      <c r="K42" s="25">
        <f>+K43+K46+K58+K59</f>
        <v>-54879.6</v>
      </c>
      <c r="L42" s="25">
        <f>+L43+L46+L58+L59</f>
        <v>-47617.8</v>
      </c>
      <c r="M42" s="25">
        <f t="shared" si="15"/>
        <v>-23978</v>
      </c>
      <c r="N42" s="25">
        <f t="shared" si="15"/>
        <v>-16461.6</v>
      </c>
      <c r="O42" s="25">
        <f>+O43+O46+O58+O59</f>
        <v>-612464.4</v>
      </c>
    </row>
    <row r="43" spans="1:15" ht="18.75" customHeight="1">
      <c r="A43" s="17" t="s">
        <v>55</v>
      </c>
      <c r="B43" s="26">
        <f>B44+B45</f>
        <v>-70197.4</v>
      </c>
      <c r="C43" s="26">
        <f>C44+C45</f>
        <v>-68920.6</v>
      </c>
      <c r="D43" s="26">
        <f>D44+D45</f>
        <v>-59553.6</v>
      </c>
      <c r="E43" s="26">
        <f>E44+E45</f>
        <v>-5392.2</v>
      </c>
      <c r="F43" s="26">
        <f aca="true" t="shared" si="16" ref="F43:N43">F44+F45</f>
        <v>-43369.4</v>
      </c>
      <c r="G43" s="26">
        <f t="shared" si="16"/>
        <v>-79298.4</v>
      </c>
      <c r="H43" s="26">
        <f t="shared" si="16"/>
        <v>-67157.4</v>
      </c>
      <c r="I43" s="26">
        <f>I44+I45</f>
        <v>-20740.4</v>
      </c>
      <c r="J43" s="26">
        <f>J44+J45</f>
        <v>-46398</v>
      </c>
      <c r="K43" s="26">
        <f>K44+K45</f>
        <v>-54879.6</v>
      </c>
      <c r="L43" s="26">
        <f>L44+L45</f>
        <v>-47617.8</v>
      </c>
      <c r="M43" s="26">
        <f t="shared" si="16"/>
        <v>-23978</v>
      </c>
      <c r="N43" s="26">
        <f t="shared" si="16"/>
        <v>-16461.6</v>
      </c>
      <c r="O43" s="25">
        <f aca="true" t="shared" si="17" ref="O43:O59">SUM(B43:N43)</f>
        <v>-603964.4</v>
      </c>
    </row>
    <row r="44" spans="1:26" ht="18.75" customHeight="1">
      <c r="A44" s="13" t="s">
        <v>56</v>
      </c>
      <c r="B44" s="20">
        <f>ROUND(-B9*$D$3,2)</f>
        <v>-70197.4</v>
      </c>
      <c r="C44" s="20">
        <f>ROUND(-C9*$D$3,2)</f>
        <v>-68920.6</v>
      </c>
      <c r="D44" s="20">
        <f>ROUND(-D9*$D$3,2)</f>
        <v>-59553.6</v>
      </c>
      <c r="E44" s="20">
        <f>ROUND(-E9*$D$3,2)</f>
        <v>-5392.2</v>
      </c>
      <c r="F44" s="20">
        <f aca="true" t="shared" si="18" ref="F44:N44">ROUND(-F9*$D$3,2)</f>
        <v>-43369.4</v>
      </c>
      <c r="G44" s="20">
        <f t="shared" si="18"/>
        <v>-79298.4</v>
      </c>
      <c r="H44" s="20">
        <f t="shared" si="18"/>
        <v>-67157.4</v>
      </c>
      <c r="I44" s="20">
        <f>ROUND(-I9*$D$3,2)</f>
        <v>-20740.4</v>
      </c>
      <c r="J44" s="20">
        <f>ROUND(-J9*$D$3,2)</f>
        <v>-46398</v>
      </c>
      <c r="K44" s="20">
        <f>ROUND(-K9*$D$3,2)</f>
        <v>-54879.6</v>
      </c>
      <c r="L44" s="20">
        <f>ROUND(-L9*$D$3,2)</f>
        <v>-47617.8</v>
      </c>
      <c r="M44" s="20">
        <f t="shared" si="18"/>
        <v>-23978</v>
      </c>
      <c r="N44" s="20">
        <f t="shared" si="18"/>
        <v>-16461.6</v>
      </c>
      <c r="O44" s="46">
        <f t="shared" si="17"/>
        <v>-603964.4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-8500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-8500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686676.79776514</v>
      </c>
      <c r="C61" s="29">
        <f t="shared" si="21"/>
        <v>429658.52816949994</v>
      </c>
      <c r="D61" s="29">
        <f t="shared" si="21"/>
        <v>497980.13437490014</v>
      </c>
      <c r="E61" s="29">
        <f t="shared" si="21"/>
        <v>95803.998016</v>
      </c>
      <c r="F61" s="29">
        <f t="shared" si="21"/>
        <v>465066.54730229994</v>
      </c>
      <c r="G61" s="29">
        <f t="shared" si="21"/>
        <v>545294.0996</v>
      </c>
      <c r="H61" s="29">
        <f t="shared" si="21"/>
        <v>433756.58499999996</v>
      </c>
      <c r="I61" s="29">
        <f t="shared" si="21"/>
        <v>120748.21464320002</v>
      </c>
      <c r="J61" s="29">
        <f>+J36+J42</f>
        <v>576941.9777652</v>
      </c>
      <c r="K61" s="29">
        <f>+K36+K42</f>
        <v>430953.6077142</v>
      </c>
      <c r="L61" s="29">
        <f>+L36+L42</f>
        <v>564468.7668580799</v>
      </c>
      <c r="M61" s="29">
        <f t="shared" si="21"/>
        <v>219301.78824737</v>
      </c>
      <c r="N61" s="29">
        <f t="shared" si="21"/>
        <v>125879.98023696002</v>
      </c>
      <c r="O61" s="29">
        <f>SUM(B61:N61)</f>
        <v>5192531.02569285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686676.8</v>
      </c>
      <c r="C64" s="36">
        <f aca="true" t="shared" si="22" ref="C64:N64">SUM(C65:C78)</f>
        <v>429658.54000000004</v>
      </c>
      <c r="D64" s="36">
        <f t="shared" si="22"/>
        <v>497980.13</v>
      </c>
      <c r="E64" s="36">
        <f t="shared" si="22"/>
        <v>95804</v>
      </c>
      <c r="F64" s="36">
        <f t="shared" si="22"/>
        <v>465066.55</v>
      </c>
      <c r="G64" s="36">
        <f t="shared" si="22"/>
        <v>545294.1</v>
      </c>
      <c r="H64" s="36">
        <f t="shared" si="22"/>
        <v>433756.59</v>
      </c>
      <c r="I64" s="36">
        <f t="shared" si="22"/>
        <v>120748.22</v>
      </c>
      <c r="J64" s="36">
        <f t="shared" si="22"/>
        <v>576941.98</v>
      </c>
      <c r="K64" s="36">
        <f t="shared" si="22"/>
        <v>430953.61</v>
      </c>
      <c r="L64" s="36">
        <f t="shared" si="22"/>
        <v>564468.77</v>
      </c>
      <c r="M64" s="36">
        <f t="shared" si="22"/>
        <v>219301.78</v>
      </c>
      <c r="N64" s="36">
        <f t="shared" si="22"/>
        <v>125879.99</v>
      </c>
      <c r="O64" s="29">
        <f>SUM(O65:O78)</f>
        <v>5192531.060000001</v>
      </c>
    </row>
    <row r="65" spans="1:16" ht="18.75" customHeight="1">
      <c r="A65" s="17" t="s">
        <v>70</v>
      </c>
      <c r="B65" s="36">
        <v>126836.58</v>
      </c>
      <c r="C65" s="36">
        <v>125915.64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252752.22</v>
      </c>
      <c r="P65"/>
    </row>
    <row r="66" spans="1:16" ht="18.75" customHeight="1">
      <c r="A66" s="17" t="s">
        <v>71</v>
      </c>
      <c r="B66" s="36">
        <v>559840.2200000001</v>
      </c>
      <c r="C66" s="36">
        <v>303742.9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863583.1200000001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497980.13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497980.13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95804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95804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465066.55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465066.55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545294.1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545294.1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433756.59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433756.59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120748.22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120748.22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576941.98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576941.98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430953.61</v>
      </c>
      <c r="L74" s="35">
        <v>0</v>
      </c>
      <c r="M74" s="35">
        <v>0</v>
      </c>
      <c r="N74" s="35">
        <v>0</v>
      </c>
      <c r="O74" s="29">
        <f t="shared" si="23"/>
        <v>430953.61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564468.77</v>
      </c>
      <c r="M75" s="35">
        <v>0</v>
      </c>
      <c r="N75" s="61">
        <v>0</v>
      </c>
      <c r="O75" s="26">
        <f t="shared" si="23"/>
        <v>564468.77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219301.78</v>
      </c>
      <c r="N76" s="35">
        <v>0</v>
      </c>
      <c r="O76" s="29">
        <f t="shared" si="23"/>
        <v>219301.78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125879.99</v>
      </c>
      <c r="O77" s="26">
        <f t="shared" si="23"/>
        <v>125879.99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2.3541087624877486</v>
      </c>
      <c r="C82" s="44">
        <v>2.288617978405912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2.04115018908483</v>
      </c>
      <c r="C83" s="44">
        <v>1.9273996124031005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1.8700143250546855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2.6043883286442404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2.1842182059788158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1.7322257884195904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2.0376783098015143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1.9939441466783219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1.9784475383375824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2.22892477478211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2.130568172799641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2.5319897040465955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2.4802073537133005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0.7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2017-11-24T18:38:15Z</dcterms:modified>
  <cp:category/>
  <cp:version/>
  <cp:contentType/>
  <cp:contentStatus/>
</cp:coreProperties>
</file>