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<sst xmlns="http://schemas.openxmlformats.org/spreadsheetml/2006/main" count="142" uniqueCount="142">
  <si>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</si>
  <si>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</si>
  <si>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</si>
  <si>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</si>
  <si>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</si>
  <si>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</si>
  <si>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</si>
  <si>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</si>
  <si>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</si>
  <si>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</si>
  <si>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</si>
  <si>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</si>
  <si>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</si>
  <si>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</si>
  <si>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</si>
  <si>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</si>
  <si>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</si>
  <si>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</si>
  <si>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</si>
  <si>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</si>
  <si>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</si>
  <si>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</si>
  <si>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</si>
  <si>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</si>
  <si>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</si>
  <si>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</si>
  <si>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</si>
  <si>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</si>
  <si>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</si>
  <si>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</si>
  <si>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</si>
  <si>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</si>
  <si>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</si>
  <si>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</si>
  <si>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</si>
  <si>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</si>
  <si>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</si>
  <si>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</si>
  <si>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</si>
  <si>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</si>
  <si>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</si>
  <si>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</si>
  <si>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</si>
  <si>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</si>
  <si>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</si>
  <si>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</si>
  <si>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</si>
  <si>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</si>
  <si>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</si>
  <si>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</si>
  <si>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</si>
  <si>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</si>
  <si>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</si>
  <si>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</si>
  <si>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</si>
  <si>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</si>
  <si>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</si>
  <si>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</si>
  <si>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</si>
  <si>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</si>
  <si>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</si>
  <si>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</si>
  <si>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</si>
  <si>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</si>
  <si>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</si>
  <si>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</si>
  <si>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</si>
  <si>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</si>
  <si>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</si>
  <si>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</si>
  <si>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</si>
  <si>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</si>
  <si>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</si>
  <si>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</si>
  <si>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</si>
  <si>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</si>
  <si>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</si>
  <si>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</si>
  <si>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</si>
  <si>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</si>
  <si>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</si>
  <si>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</si>
  <si>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</si>
  <si>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</si>
  <si>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</si>
  <si>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</si>
  <si>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</si>
  <si>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</si>
  <si>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</si>
  <si>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</si>
  <si>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</si>
  <si>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</si>
  <si>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</si>
  <si>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</si>
  <si>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</si>
  <si>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</si>
  <si>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</si>
  <si>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</si>
  <si>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</si>
  <si>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</si>
  <si>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</si>
  <si>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</si>
  <si>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</si>
  <si>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</si>
  <si>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</si>
  <si>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</si>
  <si>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</si>
  <si>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</si>
  <si>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</si>
  <si>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</si>
  <si>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</si>
  <si>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</si>
  <si>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</si>
  <si>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</si>
  <si>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</si>
  <si>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</si>
  <si>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</si>
  <si>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</si>
  <si>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</si>
  <si>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</si>
  <si>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</si>
  <si>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</si>
  <si>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</si>
  <si>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</si>
  <si>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</si>
  <si>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</si>
  <si>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</si>
  <si>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</si>
  <si>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</si>
  <si>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</si>
  <si>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</si>
  <si>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</si>
  <si>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</si>
  <si>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</si>
  <si>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</si>
  <si>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29/11/17 - VENCIMENTO 06/12/17</t>
  </si>
  <si>
    <t>6.2.32. Revisão do ajuste de Remuneração Previsto Contratualmente ²</t>
  </si>
  <si>
    <t>6.3. Revisão de Remuneração pelo Transporte Coletivo ³</t>
  </si>
  <si>
    <t>Notas:</t>
  </si>
  <si>
    <t>(1) Ajuste de remuneração previsto contratualmente, período de 25/10 a 23/11/17, parcela 4/19.</t>
  </si>
  <si>
    <t>(2) Revisão do ajuste de remuneração previsto contratualmente, período de 25/07 a 24/08/17.</t>
  </si>
  <si>
    <t>(3) Pagamento de combustível não fóssil de julho/17.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</si>
</sst>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602235</v>
      </c>
      <c r="C7" s="9">
        <f t="shared" si="0"/>
        <v>791167</v>
      </c>
      <c r="D7" s="9">
        <f t="shared" si="0"/>
        <v>817903</v>
      </c>
      <c r="E7" s="9">
        <f t="shared" si="0"/>
        <v>550150</v>
      </c>
      <c r="F7" s="9">
        <f t="shared" si="0"/>
        <v>740054</v>
      </c>
      <c r="G7" s="9">
        <f t="shared" si="0"/>
        <v>1244465</v>
      </c>
      <c r="H7" s="9">
        <f t="shared" si="0"/>
        <v>575034</v>
      </c>
      <c r="I7" s="9">
        <f t="shared" si="0"/>
        <v>125622</v>
      </c>
      <c r="J7" s="9">
        <f t="shared" si="0"/>
        <v>331049</v>
      </c>
      <c r="K7" s="9">
        <f t="shared" si="0"/>
        <v>5777679</v>
      </c>
      <c r="L7" s="50"/>
    </row>
    <row r="8" spans="1:11" ht="17.25" customHeight="1">
      <c r="A8" s="10" t="s">
        <v>97</v>
      </c>
      <c r="B8" s="11">
        <f>B9+B12+B16</f>
        <v>283641</v>
      </c>
      <c r="C8" s="11">
        <f aca="true" t="shared" si="1" ref="C8:J8">C9+C12+C16</f>
        <v>382791</v>
      </c>
      <c r="D8" s="11">
        <f t="shared" si="1"/>
        <v>369936</v>
      </c>
      <c r="E8" s="11">
        <f t="shared" si="1"/>
        <v>266119</v>
      </c>
      <c r="F8" s="11">
        <f t="shared" si="1"/>
        <v>343734</v>
      </c>
      <c r="G8" s="11">
        <f t="shared" si="1"/>
        <v>580097</v>
      </c>
      <c r="H8" s="11">
        <f t="shared" si="1"/>
        <v>293408</v>
      </c>
      <c r="I8" s="11">
        <f t="shared" si="1"/>
        <v>54706</v>
      </c>
      <c r="J8" s="11">
        <f t="shared" si="1"/>
        <v>147871</v>
      </c>
      <c r="K8" s="11">
        <f>SUM(B8:J8)</f>
        <v>2722303</v>
      </c>
    </row>
    <row r="9" spans="1:11" ht="17.25" customHeight="1">
      <c r="A9" s="15" t="s">
        <v>16</v>
      </c>
      <c r="B9" s="13">
        <f>+B10+B11</f>
        <v>35900</v>
      </c>
      <c r="C9" s="13">
        <f aca="true" t="shared" si="2" ref="C9:J9">+C10+C11</f>
        <v>50897</v>
      </c>
      <c r="D9" s="13">
        <f t="shared" si="2"/>
        <v>44504</v>
      </c>
      <c r="E9" s="13">
        <f t="shared" si="2"/>
        <v>34284</v>
      </c>
      <c r="F9" s="13">
        <f t="shared" si="2"/>
        <v>38034</v>
      </c>
      <c r="G9" s="13">
        <f t="shared" si="2"/>
        <v>50180</v>
      </c>
      <c r="H9" s="13">
        <f t="shared" si="2"/>
        <v>45279</v>
      </c>
      <c r="I9" s="13">
        <f t="shared" si="2"/>
        <v>8009</v>
      </c>
      <c r="J9" s="13">
        <f t="shared" si="2"/>
        <v>16229</v>
      </c>
      <c r="K9" s="11">
        <f>SUM(B9:J9)</f>
        <v>323316</v>
      </c>
    </row>
    <row r="10" spans="1:11" ht="17.25" customHeight="1">
      <c r="A10" s="29" t="s">
        <v>17</v>
      </c>
      <c r="B10" s="13">
        <v>35900</v>
      </c>
      <c r="C10" s="13">
        <v>50897</v>
      </c>
      <c r="D10" s="13">
        <v>44504</v>
      </c>
      <c r="E10" s="13">
        <v>34284</v>
      </c>
      <c r="F10" s="13">
        <v>38034</v>
      </c>
      <c r="G10" s="13">
        <v>50180</v>
      </c>
      <c r="H10" s="13">
        <v>45279</v>
      </c>
      <c r="I10" s="13">
        <v>8009</v>
      </c>
      <c r="J10" s="13">
        <v>16229</v>
      </c>
      <c r="K10" s="11">
        <f>SUM(B10:J10)</f>
        <v>323316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233644</v>
      </c>
      <c r="C12" s="17">
        <f t="shared" si="3"/>
        <v>312431</v>
      </c>
      <c r="D12" s="17">
        <f t="shared" si="3"/>
        <v>307380</v>
      </c>
      <c r="E12" s="17">
        <f t="shared" si="3"/>
        <v>219044</v>
      </c>
      <c r="F12" s="17">
        <f t="shared" si="3"/>
        <v>285715</v>
      </c>
      <c r="G12" s="17">
        <f t="shared" si="3"/>
        <v>495350</v>
      </c>
      <c r="H12" s="17">
        <f t="shared" si="3"/>
        <v>234095</v>
      </c>
      <c r="I12" s="17">
        <f t="shared" si="3"/>
        <v>43708</v>
      </c>
      <c r="J12" s="17">
        <f t="shared" si="3"/>
        <v>123739</v>
      </c>
      <c r="K12" s="11">
        <f aca="true" t="shared" si="4" ref="K12:K27">SUM(B12:J12)</f>
        <v>2255106</v>
      </c>
    </row>
    <row r="13" spans="1:13" ht="17.25" customHeight="1">
      <c r="A13" s="14" t="s">
        <v>19</v>
      </c>
      <c r="B13" s="13">
        <v>114837</v>
      </c>
      <c r="C13" s="13">
        <v>164085</v>
      </c>
      <c r="D13" s="13">
        <v>167017</v>
      </c>
      <c r="E13" s="13">
        <v>114129</v>
      </c>
      <c r="F13" s="13">
        <v>148765</v>
      </c>
      <c r="G13" s="13">
        <v>242909</v>
      </c>
      <c r="H13" s="13">
        <v>109094</v>
      </c>
      <c r="I13" s="13">
        <v>25083</v>
      </c>
      <c r="J13" s="13">
        <v>67023</v>
      </c>
      <c r="K13" s="11">
        <f t="shared" si="4"/>
        <v>1152942</v>
      </c>
      <c r="L13" s="50"/>
      <c r="M13" s="51"/>
    </row>
    <row r="14" spans="1:12" ht="17.25" customHeight="1">
      <c r="A14" s="14" t="s">
        <v>20</v>
      </c>
      <c r="B14" s="13">
        <v>109691</v>
      </c>
      <c r="C14" s="13">
        <v>133883</v>
      </c>
      <c r="D14" s="13">
        <v>130600</v>
      </c>
      <c r="E14" s="13">
        <v>96097</v>
      </c>
      <c r="F14" s="13">
        <v>127566</v>
      </c>
      <c r="G14" s="13">
        <v>237191</v>
      </c>
      <c r="H14" s="13">
        <v>109268</v>
      </c>
      <c r="I14" s="13">
        <v>16293</v>
      </c>
      <c r="J14" s="13">
        <v>53450</v>
      </c>
      <c r="K14" s="11">
        <f t="shared" si="4"/>
        <v>1014039</v>
      </c>
      <c r="L14" s="50"/>
    </row>
    <row r="15" spans="1:11" ht="17.25" customHeight="1">
      <c r="A15" s="14" t="s">
        <v>21</v>
      </c>
      <c r="B15" s="13">
        <v>9116</v>
      </c>
      <c r="C15" s="13">
        <v>14463</v>
      </c>
      <c r="D15" s="13">
        <v>9763</v>
      </c>
      <c r="E15" s="13">
        <v>8818</v>
      </c>
      <c r="F15" s="13">
        <v>9384</v>
      </c>
      <c r="G15" s="13">
        <v>15250</v>
      </c>
      <c r="H15" s="13">
        <v>15733</v>
      </c>
      <c r="I15" s="13">
        <v>2332</v>
      </c>
      <c r="J15" s="13">
        <v>3266</v>
      </c>
      <c r="K15" s="11">
        <f t="shared" si="4"/>
        <v>88125</v>
      </c>
    </row>
    <row r="16" spans="1:11" ht="17.25" customHeight="1">
      <c r="A16" s="15" t="s">
        <v>93</v>
      </c>
      <c r="B16" s="13">
        <f>B17+B18+B19</f>
        <v>14097</v>
      </c>
      <c r="C16" s="13">
        <f aca="true" t="shared" si="5" ref="C16:J16">C17+C18+C19</f>
        <v>19463</v>
      </c>
      <c r="D16" s="13">
        <f t="shared" si="5"/>
        <v>18052</v>
      </c>
      <c r="E16" s="13">
        <f t="shared" si="5"/>
        <v>12791</v>
      </c>
      <c r="F16" s="13">
        <f t="shared" si="5"/>
        <v>19985</v>
      </c>
      <c r="G16" s="13">
        <f t="shared" si="5"/>
        <v>34567</v>
      </c>
      <c r="H16" s="13">
        <f t="shared" si="5"/>
        <v>14034</v>
      </c>
      <c r="I16" s="13">
        <f t="shared" si="5"/>
        <v>2989</v>
      </c>
      <c r="J16" s="13">
        <f t="shared" si="5"/>
        <v>7903</v>
      </c>
      <c r="K16" s="11">
        <f t="shared" si="4"/>
        <v>143881</v>
      </c>
    </row>
    <row r="17" spans="1:11" ht="17.25" customHeight="1">
      <c r="A17" s="14" t="s">
        <v>94</v>
      </c>
      <c r="B17" s="13">
        <v>14015</v>
      </c>
      <c r="C17" s="13">
        <v>19381</v>
      </c>
      <c r="D17" s="13">
        <v>17983</v>
      </c>
      <c r="E17" s="13">
        <v>12722</v>
      </c>
      <c r="F17" s="13">
        <v>19893</v>
      </c>
      <c r="G17" s="13">
        <v>34373</v>
      </c>
      <c r="H17" s="13">
        <v>13940</v>
      </c>
      <c r="I17" s="13">
        <v>2968</v>
      </c>
      <c r="J17" s="13">
        <v>7875</v>
      </c>
      <c r="K17" s="11">
        <f t="shared" si="4"/>
        <v>143150</v>
      </c>
    </row>
    <row r="18" spans="1:11" ht="17.25" customHeight="1">
      <c r="A18" s="14" t="s">
        <v>95</v>
      </c>
      <c r="B18" s="13">
        <v>78</v>
      </c>
      <c r="C18" s="13">
        <v>74</v>
      </c>
      <c r="D18" s="13">
        <v>65</v>
      </c>
      <c r="E18" s="13">
        <v>64</v>
      </c>
      <c r="F18" s="13">
        <v>71</v>
      </c>
      <c r="G18" s="13">
        <v>172</v>
      </c>
      <c r="H18" s="13">
        <v>81</v>
      </c>
      <c r="I18" s="13">
        <v>21</v>
      </c>
      <c r="J18" s="13">
        <v>21</v>
      </c>
      <c r="K18" s="11">
        <f t="shared" si="4"/>
        <v>647</v>
      </c>
    </row>
    <row r="19" spans="1:11" ht="17.25" customHeight="1">
      <c r="A19" s="14" t="s">
        <v>96</v>
      </c>
      <c r="B19" s="13">
        <v>4</v>
      </c>
      <c r="C19" s="13">
        <v>8</v>
      </c>
      <c r="D19" s="13">
        <v>4</v>
      </c>
      <c r="E19" s="13">
        <v>5</v>
      </c>
      <c r="F19" s="13">
        <v>21</v>
      </c>
      <c r="G19" s="13">
        <v>22</v>
      </c>
      <c r="H19" s="13">
        <v>13</v>
      </c>
      <c r="I19" s="13">
        <v>0</v>
      </c>
      <c r="J19" s="13">
        <v>7</v>
      </c>
      <c r="K19" s="11">
        <f t="shared" si="4"/>
        <v>84</v>
      </c>
    </row>
    <row r="20" spans="1:11" ht="17.25" customHeight="1">
      <c r="A20" s="16" t="s">
        <v>22</v>
      </c>
      <c r="B20" s="11">
        <f>+B21+B22+B23</f>
        <v>169162</v>
      </c>
      <c r="C20" s="11">
        <f aca="true" t="shared" si="6" ref="C20:J20">+C21+C22+C23</f>
        <v>196234</v>
      </c>
      <c r="D20" s="11">
        <f t="shared" si="6"/>
        <v>221870</v>
      </c>
      <c r="E20" s="11">
        <f t="shared" si="6"/>
        <v>139835</v>
      </c>
      <c r="F20" s="11">
        <f t="shared" si="6"/>
        <v>221463</v>
      </c>
      <c r="G20" s="11">
        <f t="shared" si="6"/>
        <v>414446</v>
      </c>
      <c r="H20" s="11">
        <f t="shared" si="6"/>
        <v>144705</v>
      </c>
      <c r="I20" s="11">
        <f t="shared" si="6"/>
        <v>33980</v>
      </c>
      <c r="J20" s="11">
        <f t="shared" si="6"/>
        <v>85241</v>
      </c>
      <c r="K20" s="11">
        <f t="shared" si="4"/>
        <v>1626936</v>
      </c>
    </row>
    <row r="21" spans="1:12" ht="17.25" customHeight="1">
      <c r="A21" s="12" t="s">
        <v>23</v>
      </c>
      <c r="B21" s="13">
        <v>92753</v>
      </c>
      <c r="C21" s="13">
        <v>117668</v>
      </c>
      <c r="D21" s="13">
        <v>135381</v>
      </c>
      <c r="E21" s="13">
        <v>82575</v>
      </c>
      <c r="F21" s="13">
        <v>129097</v>
      </c>
      <c r="G21" s="13">
        <v>224398</v>
      </c>
      <c r="H21" s="13">
        <v>81892</v>
      </c>
      <c r="I21" s="13">
        <v>21603</v>
      </c>
      <c r="J21" s="13">
        <v>51042</v>
      </c>
      <c r="K21" s="11">
        <f t="shared" si="4"/>
        <v>936409</v>
      </c>
      <c r="L21" s="50"/>
    </row>
    <row r="22" spans="1:12" ht="17.25" customHeight="1">
      <c r="A22" s="12" t="s">
        <v>24</v>
      </c>
      <c r="B22" s="13">
        <v>72289</v>
      </c>
      <c r="C22" s="13">
        <v>73312</v>
      </c>
      <c r="D22" s="13">
        <v>82119</v>
      </c>
      <c r="E22" s="13">
        <v>54085</v>
      </c>
      <c r="F22" s="13">
        <v>88231</v>
      </c>
      <c r="G22" s="13">
        <v>182663</v>
      </c>
      <c r="H22" s="13">
        <v>57445</v>
      </c>
      <c r="I22" s="13">
        <v>11454</v>
      </c>
      <c r="J22" s="13">
        <v>32728</v>
      </c>
      <c r="K22" s="11">
        <f t="shared" si="4"/>
        <v>654326</v>
      </c>
      <c r="L22" s="50"/>
    </row>
    <row r="23" spans="1:11" ht="17.25" customHeight="1">
      <c r="A23" s="12" t="s">
        <v>25</v>
      </c>
      <c r="B23" s="13">
        <v>4120</v>
      </c>
      <c r="C23" s="13">
        <v>5254</v>
      </c>
      <c r="D23" s="13">
        <v>4370</v>
      </c>
      <c r="E23" s="13">
        <v>3175</v>
      </c>
      <c r="F23" s="13">
        <v>4135</v>
      </c>
      <c r="G23" s="13">
        <v>7385</v>
      </c>
      <c r="H23" s="13">
        <v>5368</v>
      </c>
      <c r="I23" s="13">
        <v>923</v>
      </c>
      <c r="J23" s="13">
        <v>1471</v>
      </c>
      <c r="K23" s="11">
        <f t="shared" si="4"/>
        <v>36201</v>
      </c>
    </row>
    <row r="24" spans="1:11" ht="17.25" customHeight="1">
      <c r="A24" s="16" t="s">
        <v>26</v>
      </c>
      <c r="B24" s="13">
        <f>+B25+B26</f>
        <v>149432</v>
      </c>
      <c r="C24" s="13">
        <f aca="true" t="shared" si="7" ref="C24:J24">+C25+C26</f>
        <v>212142</v>
      </c>
      <c r="D24" s="13">
        <f t="shared" si="7"/>
        <v>226097</v>
      </c>
      <c r="E24" s="13">
        <f t="shared" si="7"/>
        <v>144196</v>
      </c>
      <c r="F24" s="13">
        <f t="shared" si="7"/>
        <v>174857</v>
      </c>
      <c r="G24" s="13">
        <f t="shared" si="7"/>
        <v>249922</v>
      </c>
      <c r="H24" s="13">
        <f t="shared" si="7"/>
        <v>127682</v>
      </c>
      <c r="I24" s="13">
        <f t="shared" si="7"/>
        <v>36936</v>
      </c>
      <c r="J24" s="13">
        <f t="shared" si="7"/>
        <v>97937</v>
      </c>
      <c r="K24" s="11">
        <f t="shared" si="4"/>
        <v>1419201</v>
      </c>
    </row>
    <row r="25" spans="1:12" ht="17.25" customHeight="1">
      <c r="A25" s="12" t="s">
        <v>115</v>
      </c>
      <c r="B25" s="13">
        <v>70150</v>
      </c>
      <c r="C25" s="13">
        <v>108778</v>
      </c>
      <c r="D25" s="13">
        <v>123497</v>
      </c>
      <c r="E25" s="13">
        <v>77997</v>
      </c>
      <c r="F25" s="13">
        <v>89341</v>
      </c>
      <c r="G25" s="13">
        <v>121553</v>
      </c>
      <c r="H25" s="13">
        <v>61383</v>
      </c>
      <c r="I25" s="13">
        <v>21990</v>
      </c>
      <c r="J25" s="13">
        <v>51391</v>
      </c>
      <c r="K25" s="11">
        <f t="shared" si="4"/>
        <v>726080</v>
      </c>
      <c r="L25" s="50"/>
    </row>
    <row r="26" spans="1:12" ht="17.25" customHeight="1">
      <c r="A26" s="12" t="s">
        <v>116</v>
      </c>
      <c r="B26" s="13">
        <v>79282</v>
      </c>
      <c r="C26" s="13">
        <v>103364</v>
      </c>
      <c r="D26" s="13">
        <v>102600</v>
      </c>
      <c r="E26" s="13">
        <v>66199</v>
      </c>
      <c r="F26" s="13">
        <v>85516</v>
      </c>
      <c r="G26" s="13">
        <v>128369</v>
      </c>
      <c r="H26" s="13">
        <v>66299</v>
      </c>
      <c r="I26" s="13">
        <v>14946</v>
      </c>
      <c r="J26" s="13">
        <v>46546</v>
      </c>
      <c r="K26" s="11">
        <f t="shared" si="4"/>
        <v>693121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9239</v>
      </c>
      <c r="I27" s="11">
        <v>0</v>
      </c>
      <c r="J27" s="11">
        <v>0</v>
      </c>
      <c r="K27" s="11">
        <f t="shared" si="4"/>
        <v>9239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6265.34</v>
      </c>
      <c r="I35" s="19">
        <v>0</v>
      </c>
      <c r="J35" s="19">
        <v>0</v>
      </c>
      <c r="K35" s="23">
        <f>SUM(B35:J35)</f>
        <v>6265.34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1741437.71</v>
      </c>
      <c r="C47" s="22">
        <f aca="true" t="shared" si="12" ref="C47:H47">+C48+C57</f>
        <v>2558715.63</v>
      </c>
      <c r="D47" s="22">
        <f t="shared" si="12"/>
        <v>2974918.34</v>
      </c>
      <c r="E47" s="22">
        <f t="shared" si="12"/>
        <v>1709427.49</v>
      </c>
      <c r="F47" s="22">
        <f t="shared" si="12"/>
        <v>2269445.2300000004</v>
      </c>
      <c r="G47" s="22">
        <f t="shared" si="12"/>
        <v>3217135.1999999997</v>
      </c>
      <c r="H47" s="22">
        <f t="shared" si="12"/>
        <v>1714906.6800000002</v>
      </c>
      <c r="I47" s="22">
        <f>+I48+I57</f>
        <v>654275</v>
      </c>
      <c r="J47" s="22">
        <f>+J48+J57</f>
        <v>1038131.64</v>
      </c>
      <c r="K47" s="22">
        <f>SUM(B47:J47)</f>
        <v>17878392.92</v>
      </c>
    </row>
    <row r="48" spans="1:11" ht="17.25" customHeight="1">
      <c r="A48" s="16" t="s">
        <v>108</v>
      </c>
      <c r="B48" s="23">
        <f>SUM(B49:B56)</f>
        <v>1723653.27</v>
      </c>
      <c r="C48" s="23">
        <f aca="true" t="shared" si="13" ref="C48:J48">SUM(C49:C56)</f>
        <v>2533549.81</v>
      </c>
      <c r="D48" s="23">
        <f t="shared" si="13"/>
        <v>2948791.8</v>
      </c>
      <c r="E48" s="23">
        <f t="shared" si="13"/>
        <v>1686475.04</v>
      </c>
      <c r="F48" s="23">
        <f t="shared" si="13"/>
        <v>2245795.0100000002</v>
      </c>
      <c r="G48" s="23">
        <f t="shared" si="13"/>
        <v>3186664.82</v>
      </c>
      <c r="H48" s="23">
        <f t="shared" si="13"/>
        <v>1694427.4700000002</v>
      </c>
      <c r="I48" s="23">
        <f t="shared" si="13"/>
        <v>654275</v>
      </c>
      <c r="J48" s="23">
        <f t="shared" si="13"/>
        <v>1023768.04</v>
      </c>
      <c r="K48" s="23">
        <f aca="true" t="shared" si="14" ref="K48:K57">SUM(B48:J48)</f>
        <v>17697400.26</v>
      </c>
    </row>
    <row r="49" spans="1:11" ht="17.25" customHeight="1">
      <c r="A49" s="34" t="s">
        <v>43</v>
      </c>
      <c r="B49" s="23">
        <f aca="true" t="shared" si="15" ref="B49:H49">ROUND(B30*B7,2)</f>
        <v>1722452.32</v>
      </c>
      <c r="C49" s="23">
        <f t="shared" si="15"/>
        <v>2526038</v>
      </c>
      <c r="D49" s="23">
        <f t="shared" si="15"/>
        <v>2946495.56</v>
      </c>
      <c r="E49" s="23">
        <f t="shared" si="15"/>
        <v>1685549.57</v>
      </c>
      <c r="F49" s="23">
        <f t="shared" si="15"/>
        <v>2243991.74</v>
      </c>
      <c r="G49" s="23">
        <f t="shared" si="15"/>
        <v>3184088.15</v>
      </c>
      <c r="H49" s="23">
        <f t="shared" si="15"/>
        <v>1687092.25</v>
      </c>
      <c r="I49" s="23">
        <f>ROUND(I30*I7,2)</f>
        <v>653209.28</v>
      </c>
      <c r="J49" s="23">
        <f>ROUND(J30*J7,2)</f>
        <v>1021551</v>
      </c>
      <c r="K49" s="23">
        <f t="shared" si="14"/>
        <v>17670467.87</v>
      </c>
    </row>
    <row r="50" spans="1:11" ht="17.25" customHeight="1">
      <c r="A50" s="34" t="s">
        <v>44</v>
      </c>
      <c r="B50" s="19">
        <v>0</v>
      </c>
      <c r="C50" s="23">
        <f>ROUND(C31*C7,2)</f>
        <v>5614.81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5614.81</v>
      </c>
    </row>
    <row r="51" spans="1:11" ht="17.25" customHeight="1">
      <c r="A51" s="64" t="s">
        <v>104</v>
      </c>
      <c r="B51" s="65">
        <f aca="true" t="shared" si="16" ref="B51:H51">ROUND(B32*B7,2)</f>
        <v>-2890.73</v>
      </c>
      <c r="C51" s="65">
        <f t="shared" si="16"/>
        <v>-3876.72</v>
      </c>
      <c r="D51" s="65">
        <f t="shared" si="16"/>
        <v>-4089.52</v>
      </c>
      <c r="E51" s="65">
        <f t="shared" si="16"/>
        <v>-2519.93</v>
      </c>
      <c r="F51" s="65">
        <f t="shared" si="16"/>
        <v>-3478.25</v>
      </c>
      <c r="G51" s="65">
        <f t="shared" si="16"/>
        <v>-4853.41</v>
      </c>
      <c r="H51" s="65">
        <f t="shared" si="16"/>
        <v>-2645.16</v>
      </c>
      <c r="I51" s="19">
        <v>0</v>
      </c>
      <c r="J51" s="19">
        <v>0</v>
      </c>
      <c r="K51" s="65">
        <f>SUM(B51:J51)</f>
        <v>-24353.72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6265.34</v>
      </c>
      <c r="I53" s="31">
        <f>+I35</f>
        <v>0</v>
      </c>
      <c r="J53" s="31">
        <f>+J35</f>
        <v>0</v>
      </c>
      <c r="K53" s="23">
        <f t="shared" si="14"/>
        <v>6265.34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-257097.53000000003</v>
      </c>
      <c r="C61" s="35">
        <f t="shared" si="17"/>
        <v>-297281.09</v>
      </c>
      <c r="D61" s="35">
        <f t="shared" si="17"/>
        <v>-280521</v>
      </c>
      <c r="E61" s="35">
        <f t="shared" si="17"/>
        <v>-308838.49</v>
      </c>
      <c r="F61" s="35">
        <f t="shared" si="17"/>
        <v>-306321.26</v>
      </c>
      <c r="G61" s="35">
        <f t="shared" si="17"/>
        <v>-339973.93000000005</v>
      </c>
      <c r="H61" s="35">
        <f t="shared" si="17"/>
        <v>-233195.51</v>
      </c>
      <c r="I61" s="35">
        <f t="shared" si="17"/>
        <v>-119722.28</v>
      </c>
      <c r="J61" s="35">
        <f t="shared" si="17"/>
        <v>-108183.62</v>
      </c>
      <c r="K61" s="35">
        <f>SUM(B61:J61)</f>
        <v>-2251134.7100000004</v>
      </c>
    </row>
    <row r="62" spans="1:11" ht="18.75" customHeight="1">
      <c r="A62" s="16" t="s">
        <v>74</v>
      </c>
      <c r="B62" s="35">
        <f aca="true" t="shared" si="18" ref="B62:J62">B63+B64+B65+B66+B67+B68</f>
        <v>-193259.47</v>
      </c>
      <c r="C62" s="35">
        <f t="shared" si="18"/>
        <v>-197986.68</v>
      </c>
      <c r="D62" s="35">
        <f t="shared" si="18"/>
        <v>-198794.31</v>
      </c>
      <c r="E62" s="35">
        <f t="shared" si="18"/>
        <v>-261015.83000000002</v>
      </c>
      <c r="F62" s="35">
        <f t="shared" si="18"/>
        <v>-257441.53000000003</v>
      </c>
      <c r="G62" s="35">
        <f t="shared" si="18"/>
        <v>-280954.19</v>
      </c>
      <c r="H62" s="35">
        <f t="shared" si="18"/>
        <v>-172060.2</v>
      </c>
      <c r="I62" s="35">
        <f t="shared" si="18"/>
        <v>-30434.2</v>
      </c>
      <c r="J62" s="35">
        <f t="shared" si="18"/>
        <v>-61670.2</v>
      </c>
      <c r="K62" s="35">
        <f aca="true" t="shared" si="19" ref="K62:K91">SUM(B62:J62)</f>
        <v>-1653616.6099999999</v>
      </c>
    </row>
    <row r="63" spans="1:11" ht="18.75" customHeight="1">
      <c r="A63" s="12" t="s">
        <v>75</v>
      </c>
      <c r="B63" s="35">
        <f>-ROUND(B9*$D$3,2)</f>
        <v>-136420</v>
      </c>
      <c r="C63" s="35">
        <f aca="true" t="shared" si="20" ref="C63:J63">-ROUND(C9*$D$3,2)</f>
        <v>-193408.6</v>
      </c>
      <c r="D63" s="35">
        <f t="shared" si="20"/>
        <v>-169115.2</v>
      </c>
      <c r="E63" s="35">
        <f t="shared" si="20"/>
        <v>-130279.2</v>
      </c>
      <c r="F63" s="35">
        <f t="shared" si="20"/>
        <v>-144529.2</v>
      </c>
      <c r="G63" s="35">
        <f t="shared" si="20"/>
        <v>-190684</v>
      </c>
      <c r="H63" s="35">
        <f t="shared" si="20"/>
        <v>-172060.2</v>
      </c>
      <c r="I63" s="35">
        <f t="shared" si="20"/>
        <v>-30434.2</v>
      </c>
      <c r="J63" s="35">
        <f t="shared" si="20"/>
        <v>-61670.2</v>
      </c>
      <c r="K63" s="35">
        <f t="shared" si="19"/>
        <v>-1228600.7999999998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-969</v>
      </c>
      <c r="C65" s="35">
        <v>-288.8</v>
      </c>
      <c r="D65" s="35">
        <v>-231.8</v>
      </c>
      <c r="E65" s="35">
        <v>-653.6</v>
      </c>
      <c r="F65" s="35">
        <v>-585.2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-3055.2</v>
      </c>
    </row>
    <row r="66" spans="1:11" ht="18.75" customHeight="1">
      <c r="A66" s="12" t="s">
        <v>105</v>
      </c>
      <c r="B66" s="35">
        <v>-1223.6</v>
      </c>
      <c r="C66" s="35">
        <v>-585.2</v>
      </c>
      <c r="D66" s="35">
        <v>-478.8</v>
      </c>
      <c r="E66" s="35">
        <v>-1276.8</v>
      </c>
      <c r="F66" s="35">
        <v>-399</v>
      </c>
      <c r="G66" s="35">
        <v>-399</v>
      </c>
      <c r="H66" s="19">
        <v>0</v>
      </c>
      <c r="I66" s="19">
        <v>0</v>
      </c>
      <c r="J66" s="19">
        <v>0</v>
      </c>
      <c r="K66" s="35">
        <f t="shared" si="19"/>
        <v>-4362.4</v>
      </c>
    </row>
    <row r="67" spans="1:11" ht="18.75" customHeight="1">
      <c r="A67" s="12" t="s">
        <v>52</v>
      </c>
      <c r="B67" s="35">
        <v>-54646.87</v>
      </c>
      <c r="C67" s="35">
        <v>-3704.08</v>
      </c>
      <c r="D67" s="35">
        <v>-28968.51</v>
      </c>
      <c r="E67" s="35">
        <v>-128806.23</v>
      </c>
      <c r="F67" s="35">
        <v>-111928.13</v>
      </c>
      <c r="G67" s="35">
        <v>-89544.39</v>
      </c>
      <c r="H67" s="19">
        <v>0</v>
      </c>
      <c r="I67" s="19">
        <v>0</v>
      </c>
      <c r="J67" s="19">
        <v>0</v>
      </c>
      <c r="K67" s="35">
        <f t="shared" si="19"/>
        <v>-417598.21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-80008.06</v>
      </c>
      <c r="C69" s="65">
        <f>SUM(C70:C102)</f>
        <v>-113887.45000000001</v>
      </c>
      <c r="D69" s="65">
        <f>SUM(D70:D102)</f>
        <v>-131321.69</v>
      </c>
      <c r="E69" s="65">
        <f aca="true" t="shared" si="21" ref="E69:J69">SUM(E70:E102)</f>
        <v>-75312.42</v>
      </c>
      <c r="F69" s="65">
        <f t="shared" si="21"/>
        <v>-104958.23999999999</v>
      </c>
      <c r="G69" s="65">
        <f t="shared" si="21"/>
        <v>-150349.83000000002</v>
      </c>
      <c r="H69" s="65">
        <f t="shared" si="21"/>
        <v>-74645.31</v>
      </c>
      <c r="I69" s="65">
        <f t="shared" si="21"/>
        <v>-89288.08</v>
      </c>
      <c r="J69" s="65">
        <f t="shared" si="21"/>
        <v>-46513.42</v>
      </c>
      <c r="K69" s="65">
        <f t="shared" si="19"/>
        <v>-866284.5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-1651.3</v>
      </c>
      <c r="C80" s="19">
        <v>-107.84</v>
      </c>
      <c r="D80" s="19">
        <v>-2696</v>
      </c>
      <c r="E80" s="19">
        <v>0</v>
      </c>
      <c r="F80" s="19">
        <v>-552.68</v>
      </c>
      <c r="G80" s="19">
        <v>-674</v>
      </c>
      <c r="H80" s="19">
        <v>0</v>
      </c>
      <c r="I80" s="19">
        <v>0</v>
      </c>
      <c r="J80" s="19">
        <v>0</v>
      </c>
      <c r="K80" s="19">
        <f t="shared" si="19"/>
        <v>-5681.82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136</v>
      </c>
      <c r="B101" s="35">
        <v>-26391.01</v>
      </c>
      <c r="C101" s="35">
        <v>-38220.13</v>
      </c>
      <c r="D101" s="35">
        <v>-45157.65</v>
      </c>
      <c r="E101" s="35">
        <v>-25491.27</v>
      </c>
      <c r="F101" s="35">
        <v>-34908.34</v>
      </c>
      <c r="G101" s="35">
        <v>-49072.34</v>
      </c>
      <c r="H101" s="35">
        <v>-25320</v>
      </c>
      <c r="I101" s="35">
        <v>-9158.84</v>
      </c>
      <c r="J101" s="35">
        <v>-15046.83</v>
      </c>
      <c r="K101" s="35">
        <f>SUM(B101:J101)</f>
        <v>-268766.41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16170</v>
      </c>
      <c r="C103" s="35">
        <v>14593.04</v>
      </c>
      <c r="D103" s="35">
        <v>49595</v>
      </c>
      <c r="E103" s="35">
        <v>27489.76</v>
      </c>
      <c r="F103" s="35">
        <v>56078.51</v>
      </c>
      <c r="G103" s="35">
        <v>91330.09</v>
      </c>
      <c r="H103" s="35">
        <v>13510</v>
      </c>
      <c r="I103" s="19">
        <v>0</v>
      </c>
      <c r="J103" s="19">
        <v>0</v>
      </c>
      <c r="K103" s="35">
        <f>SUM(B103:J103)</f>
        <v>268766.4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1484340.18</v>
      </c>
      <c r="C106" s="24">
        <f t="shared" si="22"/>
        <v>2261434.5399999996</v>
      </c>
      <c r="D106" s="24">
        <f t="shared" si="22"/>
        <v>2694397.34</v>
      </c>
      <c r="E106" s="24">
        <f t="shared" si="22"/>
        <v>1400589</v>
      </c>
      <c r="F106" s="24">
        <f t="shared" si="22"/>
        <v>1963123.9700000002</v>
      </c>
      <c r="G106" s="24">
        <f t="shared" si="22"/>
        <v>2877161.2699999996</v>
      </c>
      <c r="H106" s="24">
        <f t="shared" si="22"/>
        <v>1481711.1700000002</v>
      </c>
      <c r="I106" s="24">
        <f>+I107+I108</f>
        <v>534552.7200000001</v>
      </c>
      <c r="J106" s="24">
        <f>+J107+J108</f>
        <v>929948.02</v>
      </c>
      <c r="K106" s="46">
        <f>SUM(B106:J106)</f>
        <v>15627258.209999999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1466555.74</v>
      </c>
      <c r="C107" s="24">
        <f t="shared" si="23"/>
        <v>2236268.7199999997</v>
      </c>
      <c r="D107" s="24">
        <f t="shared" si="23"/>
        <v>2668270.8</v>
      </c>
      <c r="E107" s="24">
        <f t="shared" si="23"/>
        <v>1377636.55</v>
      </c>
      <c r="F107" s="24">
        <f t="shared" si="23"/>
        <v>1939473.7500000002</v>
      </c>
      <c r="G107" s="24">
        <f t="shared" si="23"/>
        <v>2846690.8899999997</v>
      </c>
      <c r="H107" s="24">
        <f t="shared" si="23"/>
        <v>1461231.9600000002</v>
      </c>
      <c r="I107" s="24">
        <f t="shared" si="23"/>
        <v>534552.7200000001</v>
      </c>
      <c r="J107" s="24">
        <f t="shared" si="23"/>
        <v>915584.42</v>
      </c>
      <c r="K107" s="46">
        <f>SUM(B107:J107)</f>
        <v>15446265.55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15627258.239999996</v>
      </c>
      <c r="L114" s="52"/>
    </row>
    <row r="115" spans="1:11" ht="18.75" customHeight="1">
      <c r="A115" s="26" t="s">
        <v>70</v>
      </c>
      <c r="B115" s="27">
        <v>195132.08000000002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195132.08000000002</v>
      </c>
    </row>
    <row r="116" spans="1:11" ht="18.75" customHeight="1">
      <c r="A116" s="26" t="s">
        <v>71</v>
      </c>
      <c r="B116" s="27">
        <v>1289208.11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1289208.11</v>
      </c>
    </row>
    <row r="117" spans="1:11" ht="18.75" customHeight="1">
      <c r="A117" s="26" t="s">
        <v>72</v>
      </c>
      <c r="B117" s="38">
        <v>0</v>
      </c>
      <c r="C117" s="27">
        <f>+C106</f>
        <v>2261434.5399999996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2261434.5399999996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2507617.94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2507617.94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186779.4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186779.4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1260530.09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1260530.09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140058.91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140058.91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425119.81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425119.81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788232.48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788232.48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116385.86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116385.86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633385.82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633385.82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847909.53</v>
      </c>
      <c r="H126" s="38">
        <v>0</v>
      </c>
      <c r="I126" s="38">
        <v>0</v>
      </c>
      <c r="J126" s="38">
        <v>0</v>
      </c>
      <c r="K126" s="39">
        <f t="shared" si="25"/>
        <v>847909.53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66706.79000000001</v>
      </c>
      <c r="H127" s="38">
        <v>0</v>
      </c>
      <c r="I127" s="38">
        <v>0</v>
      </c>
      <c r="J127" s="38">
        <v>0</v>
      </c>
      <c r="K127" s="39">
        <f t="shared" si="25"/>
        <v>66706.79000000001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405277.12000000005</v>
      </c>
      <c r="H128" s="38">
        <v>0</v>
      </c>
      <c r="I128" s="38">
        <v>0</v>
      </c>
      <c r="J128" s="38">
        <v>0</v>
      </c>
      <c r="K128" s="39">
        <f t="shared" si="25"/>
        <v>405277.12000000005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407069.25000000006</v>
      </c>
      <c r="H129" s="38">
        <v>0</v>
      </c>
      <c r="I129" s="38">
        <v>0</v>
      </c>
      <c r="J129" s="38">
        <v>0</v>
      </c>
      <c r="K129" s="39">
        <f t="shared" si="25"/>
        <v>407069.25000000006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1150198.58</v>
      </c>
      <c r="H130" s="38">
        <v>0</v>
      </c>
      <c r="I130" s="38">
        <v>0</v>
      </c>
      <c r="J130" s="38">
        <v>0</v>
      </c>
      <c r="K130" s="39">
        <f t="shared" si="25"/>
        <v>1150198.58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525250.59</v>
      </c>
      <c r="I131" s="38">
        <v>0</v>
      </c>
      <c r="J131" s="38">
        <v>0</v>
      </c>
      <c r="K131" s="39">
        <f t="shared" si="25"/>
        <v>525250.59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956460.59</v>
      </c>
      <c r="I132" s="38">
        <v>0</v>
      </c>
      <c r="J132" s="38">
        <v>0</v>
      </c>
      <c r="K132" s="39">
        <f t="shared" si="25"/>
        <v>956460.59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534552.72</v>
      </c>
      <c r="J133" s="38"/>
      <c r="K133" s="39">
        <f t="shared" si="25"/>
        <v>534552.72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929948.03</v>
      </c>
      <c r="K134" s="42">
        <f t="shared" si="25"/>
        <v>929948.03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 t="s">
        <v>141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2017-12-07T18:02:55Z</dcterms:modified>
  <cp:category/>
  <cp:version/>
  <cp:contentType/>
  <cp:contentStatus/>
</cp:coreProperties>
</file>